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filterPrivacy="1" codeName="ThisWorkbook" defaultThemeVersion="166925"/>
  <xr:revisionPtr revIDLastSave="0" documentId="13_ncr:1_{C1EF129D-754C-4A46-B7EC-A6E7E0F858DD}" xr6:coauthVersionLast="46" xr6:coauthVersionMax="46" xr10:uidLastSave="{00000000-0000-0000-0000-000000000000}"/>
  <bookViews>
    <workbookView xWindow="40" yWindow="480" windowWidth="25560" windowHeight="14260" xr2:uid="{BD8FF48F-E06B-FD45-B134-0152B4B4E95C}"/>
  </bookViews>
  <sheets>
    <sheet name="Cover" sheetId="5" r:id="rId1"/>
    <sheet name="Index" sheetId="6" r:id="rId2"/>
    <sheet name="Input" sheetId="9" r:id="rId3"/>
    <sheet name="KeyInfo" sheetId="1" r:id="rId4"/>
    <sheet name="IS" sheetId="8" r:id="rId5"/>
    <sheet name="BS" sheetId="10" r:id="rId6"/>
    <sheet name="CF" sheetId="11" r:id="rId7"/>
    <sheet name="TradingAnalysis" sheetId="7" r:id="rId8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0" l="1"/>
  <c r="G32" i="10"/>
  <c r="G31" i="10"/>
  <c r="G30" i="10"/>
  <c r="G29" i="10"/>
  <c r="G28" i="10"/>
  <c r="G27" i="10"/>
  <c r="G25" i="10"/>
  <c r="G24" i="10"/>
  <c r="G23" i="10"/>
  <c r="G21" i="10"/>
  <c r="G20" i="10"/>
  <c r="G19" i="10"/>
  <c r="G18" i="10"/>
  <c r="G16" i="10"/>
  <c r="G15" i="10"/>
  <c r="G14" i="10"/>
  <c r="G13" i="10"/>
  <c r="G12" i="10"/>
  <c r="G11" i="10"/>
  <c r="G9" i="10"/>
  <c r="G8" i="10"/>
  <c r="G7" i="10"/>
  <c r="G18" i="8"/>
  <c r="G17" i="8"/>
  <c r="G16" i="8"/>
  <c r="G15" i="8"/>
  <c r="G14" i="8"/>
  <c r="G13" i="8"/>
  <c r="G12" i="8"/>
  <c r="G11" i="8"/>
  <c r="G10" i="8"/>
  <c r="G9" i="8"/>
  <c r="G8" i="8"/>
  <c r="G7" i="8"/>
  <c r="E24" i="10"/>
  <c r="F24" i="10" s="1"/>
  <c r="D24" i="10"/>
  <c r="E37" i="10"/>
  <c r="D37" i="10"/>
  <c r="C37" i="10"/>
  <c r="C41" i="10" s="1"/>
  <c r="F37" i="10"/>
  <c r="D8" i="10"/>
  <c r="E8" i="10" s="1"/>
  <c r="F8" i="10" s="1"/>
  <c r="F46" i="11"/>
  <c r="E46" i="11"/>
  <c r="D46" i="11"/>
  <c r="C10" i="11"/>
  <c r="C12" i="11"/>
  <c r="C13" i="11"/>
  <c r="C24" i="11" s="1"/>
  <c r="C31" i="11"/>
  <c r="C46" i="11"/>
  <c r="F18" i="11"/>
  <c r="E18" i="11"/>
  <c r="D18" i="11"/>
  <c r="F17" i="11"/>
  <c r="E17" i="11"/>
  <c r="D17" i="11"/>
  <c r="F16" i="11"/>
  <c r="E16" i="11"/>
  <c r="D16" i="11"/>
  <c r="F21" i="11"/>
  <c r="E21" i="11"/>
  <c r="D21" i="11"/>
  <c r="F19" i="11"/>
  <c r="E19" i="11"/>
  <c r="D19" i="11"/>
  <c r="F20" i="11"/>
  <c r="E20" i="11"/>
  <c r="D20" i="11"/>
  <c r="F35" i="11"/>
  <c r="E35" i="11"/>
  <c r="D35" i="11"/>
  <c r="C31" i="10"/>
  <c r="C9" i="10"/>
  <c r="F47" i="10"/>
  <c r="F57" i="10" s="1"/>
  <c r="E47" i="10"/>
  <c r="E57" i="10" s="1"/>
  <c r="D47" i="10"/>
  <c r="C47" i="10"/>
  <c r="C57" i="10" s="1"/>
  <c r="F36" i="11"/>
  <c r="E36" i="11"/>
  <c r="D36" i="11"/>
  <c r="F34" i="11"/>
  <c r="E34" i="11"/>
  <c r="D34" i="11"/>
  <c r="F48" i="10"/>
  <c r="F58" i="10" s="1"/>
  <c r="E48" i="10"/>
  <c r="E58" i="10" s="1"/>
  <c r="D48" i="10"/>
  <c r="D58" i="10" s="1"/>
  <c r="C48" i="10"/>
  <c r="C58" i="10" s="1"/>
  <c r="C45" i="10"/>
  <c r="C55" i="10" s="1"/>
  <c r="F45" i="10"/>
  <c r="F55" i="10" s="1"/>
  <c r="E45" i="10"/>
  <c r="E55" i="10" s="1"/>
  <c r="D45" i="10"/>
  <c r="D55" i="10" s="1"/>
  <c r="F31" i="10"/>
  <c r="E31" i="10"/>
  <c r="D31" i="10"/>
  <c r="C23" i="11" l="1"/>
  <c r="E31" i="11"/>
  <c r="F31" i="11"/>
  <c r="D31" i="11"/>
  <c r="G47" i="10"/>
  <c r="D57" i="10"/>
  <c r="G57" i="10" s="1"/>
  <c r="G48" i="10"/>
  <c r="G55" i="10"/>
  <c r="G58" i="10"/>
  <c r="G45" i="10"/>
  <c r="C51" i="10" l="1"/>
  <c r="F13" i="11" l="1"/>
  <c r="E13" i="11"/>
  <c r="D13" i="11"/>
  <c r="F10" i="11"/>
  <c r="F45" i="11" s="1"/>
  <c r="E10" i="11"/>
  <c r="E45" i="11" s="1"/>
  <c r="D10" i="11"/>
  <c r="D7" i="10" s="1"/>
  <c r="E7" i="10" s="1"/>
  <c r="C45" i="11"/>
  <c r="F46" i="10"/>
  <c r="F56" i="10" s="1"/>
  <c r="E46" i="10"/>
  <c r="E56" i="10" s="1"/>
  <c r="D46" i="10"/>
  <c r="D56" i="10" s="1"/>
  <c r="C46" i="10"/>
  <c r="C56" i="10" s="1"/>
  <c r="F44" i="10"/>
  <c r="F54" i="10" s="1"/>
  <c r="E44" i="10"/>
  <c r="E54" i="10" s="1"/>
  <c r="D44" i="10"/>
  <c r="C44" i="10"/>
  <c r="C54" i="10" s="1"/>
  <c r="F43" i="10"/>
  <c r="E43" i="10"/>
  <c r="E42" i="10" s="1"/>
  <c r="D43" i="10"/>
  <c r="C43" i="10"/>
  <c r="F25" i="10"/>
  <c r="E25" i="10"/>
  <c r="E32" i="10" s="1"/>
  <c r="D25" i="10"/>
  <c r="C25" i="10"/>
  <c r="C32" i="10" s="1"/>
  <c r="C21" i="10"/>
  <c r="C32" i="8"/>
  <c r="C26" i="8"/>
  <c r="C22" i="8"/>
  <c r="D32" i="8"/>
  <c r="D31" i="8"/>
  <c r="D26" i="8"/>
  <c r="D25" i="8"/>
  <c r="D22" i="8"/>
  <c r="D21" i="8"/>
  <c r="D20" i="8"/>
  <c r="C9" i="8"/>
  <c r="C24" i="8" s="1"/>
  <c r="F32" i="8"/>
  <c r="E32" i="8"/>
  <c r="F31" i="8"/>
  <c r="E31" i="8"/>
  <c r="F22" i="8"/>
  <c r="E22" i="8"/>
  <c r="F26" i="8"/>
  <c r="E26" i="8"/>
  <c r="F25" i="8"/>
  <c r="E25" i="8"/>
  <c r="F21" i="8"/>
  <c r="E21" i="8"/>
  <c r="F20" i="8"/>
  <c r="E20" i="8"/>
  <c r="F9" i="8"/>
  <c r="F12" i="8" s="1"/>
  <c r="F28" i="8" s="1"/>
  <c r="E9" i="8"/>
  <c r="D9" i="8"/>
  <c r="D12" i="8" s="1"/>
  <c r="D28" i="8" s="1"/>
  <c r="D32" i="10" l="1"/>
  <c r="F7" i="10"/>
  <c r="D45" i="11"/>
  <c r="D24" i="11"/>
  <c r="E24" i="11"/>
  <c r="F24" i="11"/>
  <c r="F32" i="10"/>
  <c r="C33" i="10"/>
  <c r="F53" i="10"/>
  <c r="F42" i="10"/>
  <c r="F50" i="10" s="1"/>
  <c r="C53" i="10"/>
  <c r="C42" i="10"/>
  <c r="C50" i="10" s="1"/>
  <c r="D53" i="10"/>
  <c r="D42" i="10"/>
  <c r="E49" i="10" s="1"/>
  <c r="E51" i="10" s="1"/>
  <c r="E50" i="10"/>
  <c r="E53" i="10"/>
  <c r="G20" i="8"/>
  <c r="G56" i="10"/>
  <c r="F23" i="8"/>
  <c r="C12" i="8"/>
  <c r="C14" i="8" s="1"/>
  <c r="G22" i="8"/>
  <c r="G32" i="8"/>
  <c r="G25" i="8"/>
  <c r="G26" i="8"/>
  <c r="G21" i="8"/>
  <c r="G31" i="8"/>
  <c r="E41" i="10"/>
  <c r="D54" i="10"/>
  <c r="G54" i="10" s="1"/>
  <c r="F41" i="10"/>
  <c r="G37" i="10"/>
  <c r="C39" i="10"/>
  <c r="D41" i="10"/>
  <c r="G44" i="10"/>
  <c r="G46" i="10"/>
  <c r="G43" i="10"/>
  <c r="D23" i="8"/>
  <c r="D24" i="8"/>
  <c r="D14" i="8"/>
  <c r="D16" i="8" s="1"/>
  <c r="F14" i="8"/>
  <c r="F16" i="8" s="1"/>
  <c r="F24" i="8"/>
  <c r="E12" i="8"/>
  <c r="E27" i="8" s="1"/>
  <c r="E23" i="8"/>
  <c r="E24" i="8"/>
  <c r="B13" i="7"/>
  <c r="B5" i="11"/>
  <c r="B5" i="10"/>
  <c r="B5" i="8"/>
  <c r="F6" i="11"/>
  <c r="E6" i="11" s="1"/>
  <c r="D6" i="11" s="1"/>
  <c r="C6" i="11" s="1"/>
  <c r="B6" i="11"/>
  <c r="A3" i="11"/>
  <c r="A2" i="11"/>
  <c r="F6" i="10"/>
  <c r="E6" i="10" s="1"/>
  <c r="D6" i="10" s="1"/>
  <c r="B6" i="10"/>
  <c r="A3" i="10"/>
  <c r="A2" i="10"/>
  <c r="F6" i="8"/>
  <c r="B6" i="8"/>
  <c r="A3" i="9"/>
  <c r="A2" i="9"/>
  <c r="E6" i="8"/>
  <c r="D6" i="8" s="1"/>
  <c r="A3" i="8"/>
  <c r="A2" i="8"/>
  <c r="A2" i="7"/>
  <c r="A2" i="1"/>
  <c r="B14" i="7"/>
  <c r="G17" i="7"/>
  <c r="H17" i="7"/>
  <c r="I17" i="7"/>
  <c r="J17" i="7"/>
  <c r="F17" i="7"/>
  <c r="D9" i="10" l="1"/>
  <c r="G53" i="10"/>
  <c r="G41" i="10"/>
  <c r="F12" i="11"/>
  <c r="F23" i="11" s="1"/>
  <c r="D12" i="11"/>
  <c r="D23" i="11" s="1"/>
  <c r="F49" i="10"/>
  <c r="F51" i="10" s="1"/>
  <c r="D34" i="8"/>
  <c r="C16" i="8"/>
  <c r="F34" i="8"/>
  <c r="C28" i="8"/>
  <c r="G23" i="8"/>
  <c r="D27" i="8"/>
  <c r="C30" i="8"/>
  <c r="C6" i="8"/>
  <c r="G19" i="8"/>
  <c r="G6" i="8"/>
  <c r="G42" i="10"/>
  <c r="D50" i="10"/>
  <c r="G50" i="10" s="1"/>
  <c r="D49" i="10"/>
  <c r="G6" i="10"/>
  <c r="G34" i="10"/>
  <c r="C6" i="10"/>
  <c r="G24" i="8"/>
  <c r="D30" i="8"/>
  <c r="D29" i="8"/>
  <c r="F30" i="8"/>
  <c r="E28" i="8"/>
  <c r="G28" i="8" s="1"/>
  <c r="E14" i="8"/>
  <c r="E16" i="8" s="1"/>
  <c r="E12" i="11" s="1"/>
  <c r="E23" i="11" s="1"/>
  <c r="F27" i="8"/>
  <c r="I1844" i="7"/>
  <c r="E1844" i="7"/>
  <c r="A3" i="1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B18" i="7"/>
  <c r="E17" i="7"/>
  <c r="D17" i="7"/>
  <c r="C17" i="7"/>
  <c r="C9" i="7"/>
  <c r="D30" i="1" s="1"/>
  <c r="D31" i="1" s="1"/>
  <c r="C6" i="7"/>
  <c r="A3" i="7"/>
  <c r="E9" i="10" l="1"/>
  <c r="D35" i="8"/>
  <c r="F18" i="8"/>
  <c r="D18" i="8"/>
  <c r="F35" i="8"/>
  <c r="G27" i="8"/>
  <c r="F33" i="8"/>
  <c r="E35" i="8"/>
  <c r="D33" i="8"/>
  <c r="G49" i="10"/>
  <c r="D51" i="10"/>
  <c r="G51" i="10" s="1"/>
  <c r="C34" i="8"/>
  <c r="C18" i="8"/>
  <c r="E33" i="8"/>
  <c r="E34" i="8"/>
  <c r="G34" i="8" s="1"/>
  <c r="E18" i="8"/>
  <c r="E30" i="8"/>
  <c r="G30" i="8" s="1"/>
  <c r="F29" i="8"/>
  <c r="E29" i="8"/>
  <c r="B19" i="7"/>
  <c r="J18" i="7"/>
  <c r="E1641" i="7"/>
  <c r="E1642" i="7"/>
  <c r="A3" i="6"/>
  <c r="A2" i="6"/>
  <c r="C35" i="10" l="1"/>
  <c r="C36" i="10"/>
  <c r="C8" i="11"/>
  <c r="F8" i="11"/>
  <c r="F9" i="10"/>
  <c r="F37" i="8"/>
  <c r="G35" i="8"/>
  <c r="D8" i="11"/>
  <c r="D37" i="8"/>
  <c r="C35" i="8"/>
  <c r="G33" i="8"/>
  <c r="C37" i="8"/>
  <c r="D36" i="8"/>
  <c r="E8" i="11"/>
  <c r="F36" i="8"/>
  <c r="G29" i="8"/>
  <c r="E37" i="8"/>
  <c r="E36" i="8"/>
  <c r="B20" i="7"/>
  <c r="J19" i="7"/>
  <c r="E1640" i="7"/>
  <c r="I1843" i="7"/>
  <c r="D14" i="11" l="1"/>
  <c r="D22" i="11" s="1"/>
  <c r="D26" i="11" s="1"/>
  <c r="D44" i="11"/>
  <c r="F14" i="11"/>
  <c r="F22" i="11" s="1"/>
  <c r="F26" i="11" s="1"/>
  <c r="F44" i="11"/>
  <c r="E14" i="11"/>
  <c r="E22" i="11" s="1"/>
  <c r="E26" i="11" s="1"/>
  <c r="E44" i="11"/>
  <c r="C14" i="11"/>
  <c r="C22" i="11" s="1"/>
  <c r="C26" i="11" s="1"/>
  <c r="C44" i="11"/>
  <c r="C38" i="11"/>
  <c r="G37" i="8"/>
  <c r="D21" i="10"/>
  <c r="G36" i="8"/>
  <c r="J20" i="7"/>
  <c r="B21" i="7"/>
  <c r="E1639" i="7"/>
  <c r="I1842" i="7"/>
  <c r="C40" i="11" l="1"/>
  <c r="C42" i="11" s="1"/>
  <c r="C13" i="10" s="1"/>
  <c r="C38" i="10" s="1"/>
  <c r="D35" i="10"/>
  <c r="D36" i="10"/>
  <c r="E21" i="10"/>
  <c r="D33" i="10"/>
  <c r="D39" i="10"/>
  <c r="D41" i="11"/>
  <c r="J21" i="7"/>
  <c r="B22" i="7"/>
  <c r="E1638" i="7"/>
  <c r="I1841" i="7"/>
  <c r="C15" i="10" l="1"/>
  <c r="C16" i="10" s="1"/>
  <c r="C60" i="10" s="1"/>
  <c r="E35" i="10"/>
  <c r="E36" i="10"/>
  <c r="E33" i="10"/>
  <c r="E39" i="10"/>
  <c r="F21" i="10"/>
  <c r="F35" i="10" s="1"/>
  <c r="J22" i="7"/>
  <c r="B23" i="7"/>
  <c r="E1637" i="7"/>
  <c r="I1840" i="7"/>
  <c r="C40" i="10" l="1"/>
  <c r="F36" i="10"/>
  <c r="G36" i="10" s="1"/>
  <c r="F39" i="10"/>
  <c r="G39" i="10" s="1"/>
  <c r="F33" i="10"/>
  <c r="G35" i="10"/>
  <c r="J23" i="7"/>
  <c r="B24" i="7"/>
  <c r="E1636" i="7"/>
  <c r="I1839" i="7"/>
  <c r="J24" i="7" l="1"/>
  <c r="B25" i="7"/>
  <c r="E1635" i="7"/>
  <c r="I1838" i="7"/>
  <c r="J25" i="7" l="1"/>
  <c r="B26" i="7"/>
  <c r="E1634" i="7"/>
  <c r="I1837" i="7"/>
  <c r="J26" i="7" l="1"/>
  <c r="B27" i="7"/>
  <c r="E1633" i="7"/>
  <c r="I1836" i="7"/>
  <c r="J27" i="7" l="1"/>
  <c r="B28" i="7"/>
  <c r="E1632" i="7"/>
  <c r="I1835" i="7"/>
  <c r="J28" i="7" l="1"/>
  <c r="B29" i="7"/>
  <c r="E1631" i="7"/>
  <c r="I1834" i="7"/>
  <c r="J29" i="7" l="1"/>
  <c r="B30" i="7"/>
  <c r="E1630" i="7"/>
  <c r="I1833" i="7"/>
  <c r="J30" i="7" l="1"/>
  <c r="B31" i="7"/>
  <c r="E1629" i="7"/>
  <c r="I1832" i="7"/>
  <c r="J31" i="7" l="1"/>
  <c r="B32" i="7"/>
  <c r="E1628" i="7"/>
  <c r="I1831" i="7"/>
  <c r="J32" i="7" l="1"/>
  <c r="B33" i="7"/>
  <c r="E1627" i="7"/>
  <c r="I1830" i="7"/>
  <c r="J33" i="7" l="1"/>
  <c r="B34" i="7"/>
  <c r="E1626" i="7"/>
  <c r="I1829" i="7"/>
  <c r="J34" i="7" l="1"/>
  <c r="B35" i="7"/>
  <c r="E1625" i="7"/>
  <c r="I1828" i="7"/>
  <c r="J35" i="7" l="1"/>
  <c r="B36" i="7"/>
  <c r="E1624" i="7"/>
  <c r="I1827" i="7"/>
  <c r="J36" i="7" l="1"/>
  <c r="B37" i="7"/>
  <c r="E1623" i="7"/>
  <c r="I1826" i="7"/>
  <c r="J37" i="7" l="1"/>
  <c r="B38" i="7"/>
  <c r="E1622" i="7"/>
  <c r="I1825" i="7"/>
  <c r="J38" i="7" l="1"/>
  <c r="B39" i="7"/>
  <c r="E1621" i="7"/>
  <c r="I1824" i="7"/>
  <c r="J39" i="7" l="1"/>
  <c r="B40" i="7"/>
  <c r="E1620" i="7"/>
  <c r="I1823" i="7"/>
  <c r="J40" i="7" l="1"/>
  <c r="B41" i="7"/>
  <c r="E1619" i="7"/>
  <c r="I1822" i="7"/>
  <c r="J41" i="7" l="1"/>
  <c r="B42" i="7"/>
  <c r="E1618" i="7"/>
  <c r="I1821" i="7"/>
  <c r="J42" i="7" l="1"/>
  <c r="B43" i="7"/>
  <c r="E1617" i="7"/>
  <c r="I1820" i="7"/>
  <c r="J43" i="7" l="1"/>
  <c r="B44" i="7"/>
  <c r="E1616" i="7"/>
  <c r="I1819" i="7"/>
  <c r="J44" i="7" l="1"/>
  <c r="B45" i="7"/>
  <c r="E1615" i="7"/>
  <c r="I1818" i="7"/>
  <c r="J45" i="7" l="1"/>
  <c r="B46" i="7"/>
  <c r="E1614" i="7"/>
  <c r="I1817" i="7"/>
  <c r="J46" i="7" l="1"/>
  <c r="B47" i="7"/>
  <c r="E1613" i="7"/>
  <c r="I1816" i="7"/>
  <c r="J47" i="7" l="1"/>
  <c r="B48" i="7"/>
  <c r="E1612" i="7"/>
  <c r="I1815" i="7"/>
  <c r="J48" i="7" l="1"/>
  <c r="B49" i="7"/>
  <c r="E1611" i="7"/>
  <c r="I1814" i="7"/>
  <c r="J49" i="7" l="1"/>
  <c r="B50" i="7"/>
  <c r="E1610" i="7"/>
  <c r="I1813" i="7"/>
  <c r="J50" i="7" l="1"/>
  <c r="B51" i="7"/>
  <c r="E1609" i="7"/>
  <c r="I1812" i="7"/>
  <c r="J51" i="7" l="1"/>
  <c r="B52" i="7"/>
  <c r="E1608" i="7"/>
  <c r="I1811" i="7"/>
  <c r="J52" i="7" l="1"/>
  <c r="B53" i="7"/>
  <c r="E1607" i="7"/>
  <c r="I1810" i="7"/>
  <c r="J53" i="7" l="1"/>
  <c r="B54" i="7"/>
  <c r="E1606" i="7"/>
  <c r="I1809" i="7"/>
  <c r="J54" i="7" l="1"/>
  <c r="B55" i="7"/>
  <c r="E1605" i="7"/>
  <c r="I1808" i="7"/>
  <c r="J55" i="7" l="1"/>
  <c r="B56" i="7"/>
  <c r="E1604" i="7"/>
  <c r="I1807" i="7"/>
  <c r="J56" i="7" l="1"/>
  <c r="B57" i="7"/>
  <c r="E1603" i="7"/>
  <c r="I1806" i="7"/>
  <c r="J57" i="7" l="1"/>
  <c r="B58" i="7"/>
  <c r="E1602" i="7"/>
  <c r="I1805" i="7"/>
  <c r="J58" i="7" l="1"/>
  <c r="B59" i="7"/>
  <c r="E1601" i="7"/>
  <c r="I1804" i="7"/>
  <c r="J59" i="7" l="1"/>
  <c r="B60" i="7"/>
  <c r="E1600" i="7"/>
  <c r="I1803" i="7"/>
  <c r="J60" i="7" l="1"/>
  <c r="B61" i="7"/>
  <c r="E1599" i="7"/>
  <c r="I1802" i="7"/>
  <c r="J61" i="7" l="1"/>
  <c r="B62" i="7"/>
  <c r="E1598" i="7"/>
  <c r="I1801" i="7"/>
  <c r="J62" i="7" l="1"/>
  <c r="B63" i="7"/>
  <c r="E1597" i="7"/>
  <c r="I1800" i="7"/>
  <c r="J63" i="7" l="1"/>
  <c r="B64" i="7"/>
  <c r="E1596" i="7"/>
  <c r="I1799" i="7"/>
  <c r="J64" i="7" l="1"/>
  <c r="B65" i="7"/>
  <c r="E1595" i="7"/>
  <c r="I1798" i="7"/>
  <c r="J65" i="7" l="1"/>
  <c r="B66" i="7"/>
  <c r="E1594" i="7"/>
  <c r="I1797" i="7"/>
  <c r="J66" i="7" l="1"/>
  <c r="B67" i="7"/>
  <c r="E1593" i="7"/>
  <c r="I1796" i="7"/>
  <c r="J67" i="7" l="1"/>
  <c r="B68" i="7"/>
  <c r="E1592" i="7"/>
  <c r="I1795" i="7"/>
  <c r="J68" i="7" l="1"/>
  <c r="B69" i="7"/>
  <c r="E1591" i="7"/>
  <c r="I1794" i="7"/>
  <c r="J69" i="7" l="1"/>
  <c r="B70" i="7"/>
  <c r="E1590" i="7"/>
  <c r="I1793" i="7"/>
  <c r="J70" i="7" l="1"/>
  <c r="B71" i="7"/>
  <c r="E1589" i="7"/>
  <c r="I1792" i="7"/>
  <c r="J71" i="7" l="1"/>
  <c r="B72" i="7"/>
  <c r="E1588" i="7"/>
  <c r="I1791" i="7"/>
  <c r="J72" i="7" l="1"/>
  <c r="B73" i="7"/>
  <c r="E1587" i="7"/>
  <c r="I1790" i="7"/>
  <c r="J73" i="7" l="1"/>
  <c r="B74" i="7"/>
  <c r="E1586" i="7"/>
  <c r="I1789" i="7"/>
  <c r="J74" i="7" l="1"/>
  <c r="B75" i="7"/>
  <c r="E1585" i="7"/>
  <c r="I1788" i="7"/>
  <c r="J75" i="7" l="1"/>
  <c r="B76" i="7"/>
  <c r="E1584" i="7"/>
  <c r="I1787" i="7"/>
  <c r="E1581" i="7" l="1"/>
  <c r="J76" i="7"/>
  <c r="B77" i="7"/>
  <c r="E1582" i="7"/>
  <c r="E1583" i="7"/>
  <c r="I1786" i="7"/>
  <c r="J77" i="7" l="1"/>
  <c r="B78" i="7"/>
  <c r="E1580" i="7"/>
  <c r="I1785" i="7"/>
  <c r="J78" i="7" l="1"/>
  <c r="B79" i="7"/>
  <c r="E1579" i="7"/>
  <c r="I1784" i="7"/>
  <c r="E1578" i="7" l="1"/>
  <c r="J79" i="7"/>
  <c r="B80" i="7"/>
  <c r="I1783" i="7"/>
  <c r="J80" i="7" l="1"/>
  <c r="B81" i="7"/>
  <c r="E1577" i="7"/>
  <c r="I1782" i="7"/>
  <c r="E1576" i="7" l="1"/>
  <c r="J81" i="7"/>
  <c r="B82" i="7"/>
  <c r="I1781" i="7"/>
  <c r="J82" i="7" l="1"/>
  <c r="B83" i="7"/>
  <c r="E1575" i="7"/>
  <c r="I1780" i="7"/>
  <c r="J83" i="7" l="1"/>
  <c r="B84" i="7"/>
  <c r="E1574" i="7"/>
  <c r="I1779" i="7"/>
  <c r="J84" i="7" l="1"/>
  <c r="B85" i="7"/>
  <c r="E1573" i="7"/>
  <c r="I1778" i="7"/>
  <c r="E1572" i="7" l="1"/>
  <c r="J85" i="7"/>
  <c r="B86" i="7"/>
  <c r="I1777" i="7"/>
  <c r="E1571" i="7" l="1"/>
  <c r="J86" i="7"/>
  <c r="B87" i="7"/>
  <c r="I1776" i="7"/>
  <c r="J87" i="7" l="1"/>
  <c r="B88" i="7"/>
  <c r="E1570" i="7"/>
  <c r="I1775" i="7"/>
  <c r="E1569" i="7" l="1"/>
  <c r="J88" i="7"/>
  <c r="B89" i="7"/>
  <c r="I1774" i="7"/>
  <c r="J89" i="7" l="1"/>
  <c r="B90" i="7"/>
  <c r="E1568" i="7"/>
  <c r="I1773" i="7"/>
  <c r="E1567" i="7" l="1"/>
  <c r="J90" i="7"/>
  <c r="B91" i="7"/>
  <c r="I1772" i="7"/>
  <c r="J91" i="7" l="1"/>
  <c r="B92" i="7"/>
  <c r="E1566" i="7"/>
  <c r="I1771" i="7"/>
  <c r="E1565" i="7" l="1"/>
  <c r="J92" i="7"/>
  <c r="B93" i="7"/>
  <c r="I1770" i="7"/>
  <c r="J93" i="7" l="1"/>
  <c r="B94" i="7"/>
  <c r="E1564" i="7"/>
  <c r="I1769" i="7"/>
  <c r="E1563" i="7" l="1"/>
  <c r="J94" i="7"/>
  <c r="B95" i="7"/>
  <c r="I1768" i="7"/>
  <c r="J95" i="7" l="1"/>
  <c r="B96" i="7"/>
  <c r="E1562" i="7"/>
  <c r="I1767" i="7"/>
  <c r="E1561" i="7" l="1"/>
  <c r="J96" i="7"/>
  <c r="B97" i="7"/>
  <c r="I1766" i="7"/>
  <c r="J97" i="7" l="1"/>
  <c r="B98" i="7"/>
  <c r="E1560" i="7"/>
  <c r="I1765" i="7"/>
  <c r="E1559" i="7" l="1"/>
  <c r="J98" i="7"/>
  <c r="B99" i="7"/>
  <c r="I1764" i="7"/>
  <c r="J99" i="7" l="1"/>
  <c r="B100" i="7"/>
  <c r="E1558" i="7"/>
  <c r="I1763" i="7"/>
  <c r="E1557" i="7" l="1"/>
  <c r="J100" i="7"/>
  <c r="B101" i="7"/>
  <c r="I1762" i="7"/>
  <c r="E1556" i="7" l="1"/>
  <c r="J101" i="7"/>
  <c r="B102" i="7"/>
  <c r="I1761" i="7"/>
  <c r="J102" i="7" l="1"/>
  <c r="B103" i="7"/>
  <c r="E1555" i="7"/>
  <c r="I1760" i="7"/>
  <c r="J103" i="7" l="1"/>
  <c r="B104" i="7"/>
  <c r="E1554" i="7"/>
  <c r="I1759" i="7"/>
  <c r="E1553" i="7" l="1"/>
  <c r="J104" i="7"/>
  <c r="B105" i="7"/>
  <c r="I1758" i="7"/>
  <c r="J105" i="7" l="1"/>
  <c r="B106" i="7"/>
  <c r="E1552" i="7"/>
  <c r="I1757" i="7"/>
  <c r="E1551" i="7" l="1"/>
  <c r="J106" i="7"/>
  <c r="B107" i="7"/>
  <c r="I1756" i="7"/>
  <c r="J107" i="7" l="1"/>
  <c r="B108" i="7"/>
  <c r="E1550" i="7"/>
  <c r="I1755" i="7"/>
  <c r="E1549" i="7" l="1"/>
  <c r="J108" i="7"/>
  <c r="B109" i="7"/>
  <c r="I1754" i="7"/>
  <c r="E1548" i="7" l="1"/>
  <c r="J109" i="7"/>
  <c r="B110" i="7"/>
  <c r="I1753" i="7"/>
  <c r="J110" i="7" l="1"/>
  <c r="B111" i="7"/>
  <c r="E1547" i="7"/>
  <c r="I1752" i="7"/>
  <c r="J111" i="7" l="1"/>
  <c r="B112" i="7"/>
  <c r="E1546" i="7"/>
  <c r="I1751" i="7"/>
  <c r="J112" i="7" l="1"/>
  <c r="B113" i="7"/>
  <c r="E1545" i="7"/>
  <c r="I1750" i="7"/>
  <c r="E1544" i="7" l="1"/>
  <c r="J113" i="7"/>
  <c r="B114" i="7"/>
  <c r="I1749" i="7"/>
  <c r="J114" i="7" l="1"/>
  <c r="B115" i="7"/>
  <c r="E1543" i="7"/>
  <c r="I1748" i="7"/>
  <c r="E1542" i="7" l="1"/>
  <c r="J115" i="7"/>
  <c r="B116" i="7"/>
  <c r="I1747" i="7"/>
  <c r="J116" i="7" l="1"/>
  <c r="B117" i="7"/>
  <c r="E1541" i="7"/>
  <c r="I1746" i="7"/>
  <c r="E1540" i="7" l="1"/>
  <c r="J117" i="7"/>
  <c r="B118" i="7"/>
  <c r="I1745" i="7"/>
  <c r="J118" i="7" l="1"/>
  <c r="B119" i="7"/>
  <c r="E1539" i="7"/>
  <c r="I1744" i="7"/>
  <c r="E1538" i="7" l="1"/>
  <c r="J119" i="7"/>
  <c r="B120" i="7"/>
  <c r="I1743" i="7"/>
  <c r="J120" i="7" l="1"/>
  <c r="B121" i="7"/>
  <c r="E1537" i="7"/>
  <c r="I1742" i="7"/>
  <c r="J121" i="7" l="1"/>
  <c r="B122" i="7"/>
  <c r="E1536" i="7"/>
  <c r="I1741" i="7"/>
  <c r="E1535" i="7" l="1"/>
  <c r="J122" i="7"/>
  <c r="B123" i="7"/>
  <c r="I1740" i="7"/>
  <c r="J123" i="7" l="1"/>
  <c r="B124" i="7"/>
  <c r="E1534" i="7"/>
  <c r="I1739" i="7"/>
  <c r="J124" i="7" l="1"/>
  <c r="B125" i="7"/>
  <c r="E1533" i="7"/>
  <c r="I1738" i="7"/>
  <c r="E1532" i="7" l="1"/>
  <c r="J125" i="7"/>
  <c r="B126" i="7"/>
  <c r="I1737" i="7"/>
  <c r="E1531" i="7" l="1"/>
  <c r="J126" i="7"/>
  <c r="B127" i="7"/>
  <c r="I1736" i="7"/>
  <c r="J127" i="7" l="1"/>
  <c r="B128" i="7"/>
  <c r="E1530" i="7"/>
  <c r="I1735" i="7"/>
  <c r="E1529" i="7" l="1"/>
  <c r="J128" i="7"/>
  <c r="B129" i="7"/>
  <c r="I1734" i="7"/>
  <c r="J129" i="7" l="1"/>
  <c r="B130" i="7"/>
  <c r="E1528" i="7"/>
  <c r="I1733" i="7"/>
  <c r="E1527" i="7" l="1"/>
  <c r="J130" i="7"/>
  <c r="B131" i="7"/>
  <c r="I1732" i="7"/>
  <c r="J131" i="7" l="1"/>
  <c r="B132" i="7"/>
  <c r="E1526" i="7"/>
  <c r="I1731" i="7"/>
  <c r="E1525" i="7" l="1"/>
  <c r="J132" i="7"/>
  <c r="B133" i="7"/>
  <c r="I1730" i="7"/>
  <c r="E1524" i="7" l="1"/>
  <c r="J133" i="7"/>
  <c r="B134" i="7"/>
  <c r="I1729" i="7"/>
  <c r="J134" i="7" l="1"/>
  <c r="B135" i="7"/>
  <c r="E1523" i="7"/>
  <c r="I1728" i="7"/>
  <c r="E1522" i="7" l="1"/>
  <c r="J135" i="7"/>
  <c r="B136" i="7"/>
  <c r="I1727" i="7"/>
  <c r="E1521" i="7" l="1"/>
  <c r="J136" i="7"/>
  <c r="B137" i="7"/>
  <c r="I1726" i="7"/>
  <c r="J137" i="7" l="1"/>
  <c r="B138" i="7"/>
  <c r="E1520" i="7"/>
  <c r="I1725" i="7"/>
  <c r="E1519" i="7" l="1"/>
  <c r="J138" i="7"/>
  <c r="B139" i="7"/>
  <c r="I1724" i="7"/>
  <c r="J139" i="7" l="1"/>
  <c r="B140" i="7"/>
  <c r="E1518" i="7"/>
  <c r="I1723" i="7"/>
  <c r="E1517" i="7" l="1"/>
  <c r="J140" i="7"/>
  <c r="B141" i="7"/>
  <c r="I1722" i="7"/>
  <c r="J141" i="7" l="1"/>
  <c r="B142" i="7"/>
  <c r="E1516" i="7"/>
  <c r="I1721" i="7"/>
  <c r="J142" i="7" l="1"/>
  <c r="B143" i="7"/>
  <c r="E1515" i="7"/>
  <c r="I1720" i="7"/>
  <c r="J143" i="7" l="1"/>
  <c r="B144" i="7"/>
  <c r="E1514" i="7"/>
  <c r="I1719" i="7"/>
  <c r="J144" i="7" l="1"/>
  <c r="B145" i="7"/>
  <c r="E1513" i="7"/>
  <c r="I1718" i="7"/>
  <c r="E1512" i="7" l="1"/>
  <c r="J145" i="7"/>
  <c r="B146" i="7"/>
  <c r="I1717" i="7"/>
  <c r="J146" i="7" l="1"/>
  <c r="B147" i="7"/>
  <c r="E1511" i="7"/>
  <c r="I1716" i="7"/>
  <c r="J147" i="7" l="1"/>
  <c r="B148" i="7"/>
  <c r="E1510" i="7"/>
  <c r="I1715" i="7"/>
  <c r="E1509" i="7" l="1"/>
  <c r="J148" i="7"/>
  <c r="B149" i="7"/>
  <c r="I1714" i="7"/>
  <c r="E1508" i="7" l="1"/>
  <c r="J149" i="7"/>
  <c r="B150" i="7"/>
  <c r="I1713" i="7"/>
  <c r="J150" i="7" l="1"/>
  <c r="B151" i="7"/>
  <c r="E1507" i="7"/>
  <c r="I1712" i="7"/>
  <c r="E1506" i="7" l="1"/>
  <c r="J151" i="7"/>
  <c r="B152" i="7"/>
  <c r="I1711" i="7"/>
  <c r="E1505" i="7" l="1"/>
  <c r="J152" i="7"/>
  <c r="B153" i="7"/>
  <c r="I1710" i="7"/>
  <c r="J153" i="7" l="1"/>
  <c r="B154" i="7"/>
  <c r="E1504" i="7"/>
  <c r="I1709" i="7"/>
  <c r="E1503" i="7" l="1"/>
  <c r="J154" i="7"/>
  <c r="B155" i="7"/>
  <c r="I1708" i="7"/>
  <c r="J155" i="7" l="1"/>
  <c r="B156" i="7"/>
  <c r="E1502" i="7"/>
  <c r="I1707" i="7"/>
  <c r="J156" i="7" l="1"/>
  <c r="B157" i="7"/>
  <c r="E1501" i="7"/>
  <c r="I1706" i="7"/>
  <c r="E1500" i="7" l="1"/>
  <c r="J157" i="7"/>
  <c r="B158" i="7"/>
  <c r="I1705" i="7"/>
  <c r="J158" i="7" l="1"/>
  <c r="B159" i="7"/>
  <c r="E1499" i="7"/>
  <c r="I1704" i="7"/>
  <c r="J159" i="7" l="1"/>
  <c r="B160" i="7"/>
  <c r="E1498" i="7"/>
  <c r="I1703" i="7"/>
  <c r="E1497" i="7" l="1"/>
  <c r="J160" i="7"/>
  <c r="B161" i="7"/>
  <c r="I1702" i="7"/>
  <c r="J161" i="7" l="1"/>
  <c r="B162" i="7"/>
  <c r="E1496" i="7"/>
  <c r="I1701" i="7"/>
  <c r="E1495" i="7" l="1"/>
  <c r="J162" i="7"/>
  <c r="B163" i="7"/>
  <c r="I1700" i="7"/>
  <c r="E1494" i="7" l="1"/>
  <c r="J163" i="7"/>
  <c r="B164" i="7"/>
  <c r="I1699" i="7"/>
  <c r="J164" i="7" l="1"/>
  <c r="B165" i="7"/>
  <c r="E1493" i="7"/>
  <c r="I1698" i="7"/>
  <c r="J165" i="7" l="1"/>
  <c r="B166" i="7"/>
  <c r="E1492" i="7"/>
  <c r="I1697" i="7"/>
  <c r="E1491" i="7" l="1"/>
  <c r="J166" i="7"/>
  <c r="B167" i="7"/>
  <c r="I1696" i="7"/>
  <c r="J167" i="7" l="1"/>
  <c r="B168" i="7"/>
  <c r="E1490" i="7"/>
  <c r="I1695" i="7"/>
  <c r="E1489" i="7" l="1"/>
  <c r="J168" i="7"/>
  <c r="B169" i="7"/>
  <c r="I1694" i="7"/>
  <c r="J169" i="7" l="1"/>
  <c r="B170" i="7"/>
  <c r="E1488" i="7"/>
  <c r="I1693" i="7"/>
  <c r="J170" i="7" l="1"/>
  <c r="B171" i="7"/>
  <c r="E1487" i="7"/>
  <c r="I1692" i="7"/>
  <c r="E1486" i="7" l="1"/>
  <c r="J171" i="7"/>
  <c r="B172" i="7"/>
  <c r="I1691" i="7"/>
  <c r="J172" i="7" l="1"/>
  <c r="B173" i="7"/>
  <c r="E1485" i="7"/>
  <c r="I1690" i="7"/>
  <c r="J173" i="7" l="1"/>
  <c r="B174" i="7"/>
  <c r="E1484" i="7"/>
  <c r="I1689" i="7"/>
  <c r="E1483" i="7" l="1"/>
  <c r="J174" i="7"/>
  <c r="B175" i="7"/>
  <c r="I1688" i="7"/>
  <c r="J175" i="7" l="1"/>
  <c r="B176" i="7"/>
  <c r="E1482" i="7"/>
  <c r="I1687" i="7"/>
  <c r="J176" i="7" l="1"/>
  <c r="B177" i="7"/>
  <c r="E1481" i="7"/>
  <c r="I1686" i="7"/>
  <c r="E1480" i="7" l="1"/>
  <c r="J177" i="7"/>
  <c r="B178" i="7"/>
  <c r="I1685" i="7"/>
  <c r="J178" i="7" l="1"/>
  <c r="B179" i="7"/>
  <c r="E1479" i="7"/>
  <c r="I1684" i="7"/>
  <c r="E1478" i="7" l="1"/>
  <c r="J179" i="7"/>
  <c r="B180" i="7"/>
  <c r="I1683" i="7"/>
  <c r="E1476" i="7" l="1"/>
  <c r="J180" i="7"/>
  <c r="B181" i="7"/>
  <c r="E1477" i="7"/>
  <c r="I1682" i="7"/>
  <c r="J181" i="7" l="1"/>
  <c r="B182" i="7"/>
  <c r="E1475" i="7"/>
  <c r="I1681" i="7"/>
  <c r="J182" i="7" l="1"/>
  <c r="B183" i="7"/>
  <c r="E1474" i="7"/>
  <c r="I1680" i="7"/>
  <c r="J183" i="7" l="1"/>
  <c r="B184" i="7"/>
  <c r="E1473" i="7"/>
  <c r="I1679" i="7"/>
  <c r="E1472" i="7" l="1"/>
  <c r="J184" i="7"/>
  <c r="B185" i="7"/>
  <c r="I1678" i="7"/>
  <c r="J185" i="7" l="1"/>
  <c r="B186" i="7"/>
  <c r="E1471" i="7"/>
  <c r="I1677" i="7"/>
  <c r="J186" i="7" l="1"/>
  <c r="B187" i="7"/>
  <c r="E1470" i="7"/>
  <c r="I1676" i="7"/>
  <c r="E1469" i="7" l="1"/>
  <c r="J187" i="7"/>
  <c r="B188" i="7"/>
  <c r="I1675" i="7"/>
  <c r="J188" i="7" l="1"/>
  <c r="B189" i="7"/>
  <c r="E1468" i="7"/>
  <c r="I1674" i="7"/>
  <c r="J189" i="7" l="1"/>
  <c r="B190" i="7"/>
  <c r="E1467" i="7"/>
  <c r="I1673" i="7"/>
  <c r="E1466" i="7" l="1"/>
  <c r="J190" i="7"/>
  <c r="B191" i="7"/>
  <c r="I1672" i="7"/>
  <c r="J191" i="7" l="1"/>
  <c r="B192" i="7"/>
  <c r="E1465" i="7"/>
  <c r="I1671" i="7"/>
  <c r="E1464" i="7" l="1"/>
  <c r="J192" i="7"/>
  <c r="B193" i="7"/>
  <c r="I1670" i="7"/>
  <c r="J193" i="7" l="1"/>
  <c r="B194" i="7"/>
  <c r="E1463" i="7"/>
  <c r="I1669" i="7"/>
  <c r="E1462" i="7" l="1"/>
  <c r="J194" i="7"/>
  <c r="B195" i="7"/>
  <c r="I1668" i="7"/>
  <c r="J195" i="7" l="1"/>
  <c r="B196" i="7"/>
  <c r="E1461" i="7"/>
  <c r="I1667" i="7"/>
  <c r="E1460" i="7" l="1"/>
  <c r="J196" i="7"/>
  <c r="B197" i="7"/>
  <c r="I1666" i="7"/>
  <c r="J197" i="7" l="1"/>
  <c r="B198" i="7"/>
  <c r="E1459" i="7"/>
  <c r="I1665" i="7"/>
  <c r="J198" i="7" l="1"/>
  <c r="B199" i="7"/>
  <c r="E1458" i="7"/>
  <c r="I1664" i="7"/>
  <c r="E1457" i="7" l="1"/>
  <c r="J199" i="7"/>
  <c r="B200" i="7"/>
  <c r="I1663" i="7"/>
  <c r="J200" i="7" l="1"/>
  <c r="B201" i="7"/>
  <c r="E1456" i="7"/>
  <c r="I1662" i="7"/>
  <c r="E1455" i="7" l="1"/>
  <c r="J201" i="7"/>
  <c r="B202" i="7"/>
  <c r="I1661" i="7"/>
  <c r="J202" i="7" l="1"/>
  <c r="B203" i="7"/>
  <c r="E1454" i="7"/>
  <c r="I1660" i="7"/>
  <c r="J203" i="7" l="1"/>
  <c r="B204" i="7"/>
  <c r="E1453" i="7"/>
  <c r="I1659" i="7"/>
  <c r="E1452" i="7" l="1"/>
  <c r="J204" i="7"/>
  <c r="B205" i="7"/>
  <c r="I1658" i="7"/>
  <c r="J205" i="7" l="1"/>
  <c r="B206" i="7"/>
  <c r="E1451" i="7"/>
  <c r="I1657" i="7"/>
  <c r="E1450" i="7" l="1"/>
  <c r="J206" i="7"/>
  <c r="B207" i="7"/>
  <c r="I1656" i="7"/>
  <c r="J207" i="7" l="1"/>
  <c r="B208" i="7"/>
  <c r="E1449" i="7"/>
  <c r="I1655" i="7"/>
  <c r="J208" i="7" l="1"/>
  <c r="B209" i="7"/>
  <c r="E1448" i="7"/>
  <c r="I1654" i="7"/>
  <c r="J209" i="7" l="1"/>
  <c r="B210" i="7"/>
  <c r="E1447" i="7"/>
  <c r="I1653" i="7"/>
  <c r="E1446" i="7" l="1"/>
  <c r="J210" i="7"/>
  <c r="B211" i="7"/>
  <c r="I1652" i="7"/>
  <c r="J211" i="7" l="1"/>
  <c r="B212" i="7"/>
  <c r="E1445" i="7"/>
  <c r="I1651" i="7"/>
  <c r="E1444" i="7" l="1"/>
  <c r="J212" i="7"/>
  <c r="B213" i="7"/>
  <c r="I1650" i="7"/>
  <c r="J213" i="7" l="1"/>
  <c r="B214" i="7"/>
  <c r="E1443" i="7"/>
  <c r="I1649" i="7"/>
  <c r="E1442" i="7" l="1"/>
  <c r="J214" i="7"/>
  <c r="B215" i="7"/>
  <c r="I1648" i="7"/>
  <c r="J215" i="7" l="1"/>
  <c r="B216" i="7"/>
  <c r="E1441" i="7"/>
  <c r="I1647" i="7"/>
  <c r="E1440" i="7" l="1"/>
  <c r="J216" i="7"/>
  <c r="B217" i="7"/>
  <c r="I1646" i="7"/>
  <c r="J217" i="7" l="1"/>
  <c r="B218" i="7"/>
  <c r="E1439" i="7"/>
  <c r="I1645" i="7"/>
  <c r="E1438" i="7" l="1"/>
  <c r="J218" i="7"/>
  <c r="B219" i="7"/>
  <c r="I1644" i="7"/>
  <c r="J219" i="7" l="1"/>
  <c r="B220" i="7"/>
  <c r="E1437" i="7"/>
  <c r="I1643" i="7"/>
  <c r="E1436" i="7" l="1"/>
  <c r="J220" i="7"/>
  <c r="B221" i="7"/>
  <c r="I1642" i="7"/>
  <c r="J221" i="7" l="1"/>
  <c r="B222" i="7"/>
  <c r="E1435" i="7"/>
  <c r="I1641" i="7"/>
  <c r="E1434" i="7" l="1"/>
  <c r="J222" i="7"/>
  <c r="B223" i="7"/>
  <c r="I1640" i="7"/>
  <c r="J223" i="7" l="1"/>
  <c r="B224" i="7"/>
  <c r="E1433" i="7"/>
  <c r="I1639" i="7"/>
  <c r="E1432" i="7" l="1"/>
  <c r="J224" i="7"/>
  <c r="B225" i="7"/>
  <c r="I1638" i="7"/>
  <c r="J225" i="7" l="1"/>
  <c r="B226" i="7"/>
  <c r="E1431" i="7"/>
  <c r="I1637" i="7"/>
  <c r="E1430" i="7" l="1"/>
  <c r="J226" i="7"/>
  <c r="B227" i="7"/>
  <c r="I1636" i="7"/>
  <c r="J227" i="7" l="1"/>
  <c r="B228" i="7"/>
  <c r="E1429" i="7"/>
  <c r="I1635" i="7"/>
  <c r="E1428" i="7" l="1"/>
  <c r="J228" i="7"/>
  <c r="B229" i="7"/>
  <c r="I1634" i="7"/>
  <c r="J229" i="7" l="1"/>
  <c r="B230" i="7"/>
  <c r="E1427" i="7"/>
  <c r="I1633" i="7"/>
  <c r="E1426" i="7" l="1"/>
  <c r="J230" i="7"/>
  <c r="B231" i="7"/>
  <c r="I1632" i="7"/>
  <c r="J231" i="7" l="1"/>
  <c r="B232" i="7"/>
  <c r="E1425" i="7"/>
  <c r="I1631" i="7"/>
  <c r="E1424" i="7" l="1"/>
  <c r="J232" i="7"/>
  <c r="B233" i="7"/>
  <c r="I1630" i="7"/>
  <c r="J233" i="7" l="1"/>
  <c r="B234" i="7"/>
  <c r="E1423" i="7"/>
  <c r="I1629" i="7"/>
  <c r="E1422" i="7" l="1"/>
  <c r="J234" i="7"/>
  <c r="B235" i="7"/>
  <c r="I1628" i="7"/>
  <c r="J235" i="7" l="1"/>
  <c r="B236" i="7"/>
  <c r="E1421" i="7"/>
  <c r="I1627" i="7"/>
  <c r="E1420" i="7" l="1"/>
  <c r="J236" i="7"/>
  <c r="B237" i="7"/>
  <c r="I1626" i="7"/>
  <c r="J237" i="7" l="1"/>
  <c r="B238" i="7"/>
  <c r="E1419" i="7"/>
  <c r="I1625" i="7"/>
  <c r="J238" i="7" l="1"/>
  <c r="B239" i="7"/>
  <c r="E1418" i="7"/>
  <c r="I1624" i="7"/>
  <c r="E1417" i="7" l="1"/>
  <c r="J239" i="7"/>
  <c r="B240" i="7"/>
  <c r="I1623" i="7"/>
  <c r="J240" i="7" l="1"/>
  <c r="B241" i="7"/>
  <c r="E1416" i="7"/>
  <c r="I1622" i="7"/>
  <c r="E1415" i="7" l="1"/>
  <c r="J241" i="7"/>
  <c r="B242" i="7"/>
  <c r="I1621" i="7"/>
  <c r="J242" i="7" l="1"/>
  <c r="B243" i="7"/>
  <c r="E1414" i="7"/>
  <c r="I1620" i="7"/>
  <c r="E1413" i="7" l="1"/>
  <c r="J243" i="7"/>
  <c r="B244" i="7"/>
  <c r="I1619" i="7"/>
  <c r="J244" i="7" l="1"/>
  <c r="B245" i="7"/>
  <c r="E1412" i="7"/>
  <c r="I1618" i="7"/>
  <c r="E1411" i="7" l="1"/>
  <c r="J245" i="7"/>
  <c r="B246" i="7"/>
  <c r="I1617" i="7"/>
  <c r="J246" i="7" l="1"/>
  <c r="B247" i="7"/>
  <c r="E1410" i="7"/>
  <c r="I1616" i="7"/>
  <c r="J247" i="7" l="1"/>
  <c r="B248" i="7"/>
  <c r="E1409" i="7"/>
  <c r="I1615" i="7"/>
  <c r="E1408" i="7" l="1"/>
  <c r="J248" i="7"/>
  <c r="B249" i="7"/>
  <c r="I1614" i="7"/>
  <c r="J249" i="7" l="1"/>
  <c r="B250" i="7"/>
  <c r="E1407" i="7"/>
  <c r="I1613" i="7"/>
  <c r="E1406" i="7" l="1"/>
  <c r="J250" i="7"/>
  <c r="B251" i="7"/>
  <c r="I1612" i="7"/>
  <c r="J251" i="7" l="1"/>
  <c r="B252" i="7"/>
  <c r="E1405" i="7"/>
  <c r="I1611" i="7"/>
  <c r="E1404" i="7" l="1"/>
  <c r="J252" i="7"/>
  <c r="B253" i="7"/>
  <c r="I1610" i="7"/>
  <c r="J253" i="7" l="1"/>
  <c r="B254" i="7"/>
  <c r="E1403" i="7"/>
  <c r="I1609" i="7"/>
  <c r="J254" i="7" l="1"/>
  <c r="B255" i="7"/>
  <c r="E1402" i="7"/>
  <c r="I1608" i="7"/>
  <c r="E1401" i="7" l="1"/>
  <c r="J255" i="7"/>
  <c r="B256" i="7"/>
  <c r="I1607" i="7"/>
  <c r="J256" i="7" l="1"/>
  <c r="B257" i="7"/>
  <c r="E1400" i="7"/>
  <c r="I1606" i="7"/>
  <c r="E1399" i="7" l="1"/>
  <c r="J257" i="7"/>
  <c r="B258" i="7"/>
  <c r="I1605" i="7"/>
  <c r="J258" i="7" l="1"/>
  <c r="B259" i="7"/>
  <c r="E1398" i="7"/>
  <c r="I1604" i="7"/>
  <c r="E1397" i="7" l="1"/>
  <c r="J259" i="7"/>
  <c r="B260" i="7"/>
  <c r="I1603" i="7"/>
  <c r="J260" i="7" l="1"/>
  <c r="B261" i="7"/>
  <c r="E1396" i="7"/>
  <c r="I1602" i="7"/>
  <c r="J261" i="7" l="1"/>
  <c r="B262" i="7"/>
  <c r="E1395" i="7"/>
  <c r="I1601" i="7"/>
  <c r="E1394" i="7" l="1"/>
  <c r="J262" i="7"/>
  <c r="B263" i="7"/>
  <c r="I1600" i="7"/>
  <c r="J263" i="7" l="1"/>
  <c r="B264" i="7"/>
  <c r="E1393" i="7"/>
  <c r="I1599" i="7"/>
  <c r="J264" i="7" l="1"/>
  <c r="B265" i="7"/>
  <c r="E1392" i="7"/>
  <c r="I1598" i="7"/>
  <c r="E1391" i="7" l="1"/>
  <c r="J265" i="7"/>
  <c r="B266" i="7"/>
  <c r="I1597" i="7"/>
  <c r="J266" i="7" l="1"/>
  <c r="B267" i="7"/>
  <c r="E1390" i="7"/>
  <c r="I1596" i="7"/>
  <c r="E1389" i="7" l="1"/>
  <c r="J267" i="7"/>
  <c r="B268" i="7"/>
  <c r="I1595" i="7"/>
  <c r="J268" i="7" l="1"/>
  <c r="B269" i="7"/>
  <c r="E1388" i="7"/>
  <c r="I1594" i="7"/>
  <c r="E1387" i="7" l="1"/>
  <c r="J269" i="7"/>
  <c r="B270" i="7"/>
  <c r="I1593" i="7"/>
  <c r="J270" i="7" l="1"/>
  <c r="B271" i="7"/>
  <c r="E1386" i="7"/>
  <c r="I1592" i="7"/>
  <c r="E1385" i="7" l="1"/>
  <c r="J271" i="7"/>
  <c r="B272" i="7"/>
  <c r="I1591" i="7"/>
  <c r="J272" i="7" l="1"/>
  <c r="B273" i="7"/>
  <c r="E1384" i="7"/>
  <c r="I1590" i="7"/>
  <c r="E1383" i="7" l="1"/>
  <c r="J273" i="7"/>
  <c r="B274" i="7"/>
  <c r="I1589" i="7"/>
  <c r="J274" i="7" l="1"/>
  <c r="B275" i="7"/>
  <c r="E1382" i="7"/>
  <c r="I1588" i="7"/>
  <c r="E1381" i="7" l="1"/>
  <c r="J275" i="7"/>
  <c r="B276" i="7"/>
  <c r="I1587" i="7"/>
  <c r="J276" i="7" l="1"/>
  <c r="B277" i="7"/>
  <c r="E1380" i="7"/>
  <c r="I1586" i="7"/>
  <c r="J277" i="7" l="1"/>
  <c r="B278" i="7"/>
  <c r="E1379" i="7"/>
  <c r="I1585" i="7"/>
  <c r="E1378" i="7" l="1"/>
  <c r="J278" i="7"/>
  <c r="B279" i="7"/>
  <c r="I1584" i="7"/>
  <c r="J279" i="7" l="1"/>
  <c r="B280" i="7"/>
  <c r="E1377" i="7"/>
  <c r="I1583" i="7"/>
  <c r="J280" i="7" l="1"/>
  <c r="B281" i="7"/>
  <c r="E1376" i="7"/>
  <c r="I1582" i="7"/>
  <c r="J281" i="7" l="1"/>
  <c r="B282" i="7"/>
  <c r="E1375" i="7"/>
  <c r="I1581" i="7"/>
  <c r="E1374" i="7" l="1"/>
  <c r="J282" i="7"/>
  <c r="B283" i="7"/>
  <c r="I1580" i="7"/>
  <c r="J283" i="7" l="1"/>
  <c r="B284" i="7"/>
  <c r="E1373" i="7"/>
  <c r="I1579" i="7"/>
  <c r="J284" i="7" l="1"/>
  <c r="B285" i="7"/>
  <c r="E1372" i="7"/>
  <c r="I1578" i="7"/>
  <c r="E1371" i="7" l="1"/>
  <c r="J285" i="7"/>
  <c r="B286" i="7"/>
  <c r="I1577" i="7"/>
  <c r="J286" i="7" l="1"/>
  <c r="B287" i="7"/>
  <c r="E1370" i="7"/>
  <c r="I1576" i="7"/>
  <c r="E1369" i="7" l="1"/>
  <c r="J287" i="7"/>
  <c r="B288" i="7"/>
  <c r="I1575" i="7"/>
  <c r="J288" i="7" l="1"/>
  <c r="B289" i="7"/>
  <c r="E1368" i="7"/>
  <c r="I1574" i="7"/>
  <c r="E1367" i="7" l="1"/>
  <c r="J289" i="7"/>
  <c r="B290" i="7"/>
  <c r="I1573" i="7"/>
  <c r="J290" i="7" l="1"/>
  <c r="B291" i="7"/>
  <c r="E1366" i="7"/>
  <c r="I1572" i="7"/>
  <c r="E1365" i="7" l="1"/>
  <c r="J291" i="7"/>
  <c r="B292" i="7"/>
  <c r="I1571" i="7"/>
  <c r="J292" i="7" l="1"/>
  <c r="B293" i="7"/>
  <c r="E1364" i="7"/>
  <c r="I1570" i="7"/>
  <c r="E1363" i="7" l="1"/>
  <c r="J293" i="7"/>
  <c r="B294" i="7"/>
  <c r="I1569" i="7"/>
  <c r="J294" i="7" l="1"/>
  <c r="B295" i="7"/>
  <c r="E1362" i="7"/>
  <c r="I1568" i="7"/>
  <c r="J295" i="7" l="1"/>
  <c r="B296" i="7"/>
  <c r="E1361" i="7"/>
  <c r="I1567" i="7"/>
  <c r="E1360" i="7" l="1"/>
  <c r="J296" i="7"/>
  <c r="B297" i="7"/>
  <c r="I1566" i="7"/>
  <c r="J297" i="7" l="1"/>
  <c r="B298" i="7"/>
  <c r="E1359" i="7"/>
  <c r="I1565" i="7"/>
  <c r="E1358" i="7" l="1"/>
  <c r="J298" i="7"/>
  <c r="B299" i="7"/>
  <c r="I1564" i="7"/>
  <c r="J299" i="7" l="1"/>
  <c r="B300" i="7"/>
  <c r="E1357" i="7"/>
  <c r="I1563" i="7"/>
  <c r="E1356" i="7" l="1"/>
  <c r="J300" i="7"/>
  <c r="B301" i="7"/>
  <c r="I1562" i="7"/>
  <c r="J301" i="7" l="1"/>
  <c r="B302" i="7"/>
  <c r="E1355" i="7"/>
  <c r="I1561" i="7"/>
  <c r="J302" i="7" l="1"/>
  <c r="B303" i="7"/>
  <c r="E1354" i="7"/>
  <c r="I1560" i="7"/>
  <c r="E1353" i="7" l="1"/>
  <c r="J303" i="7"/>
  <c r="B304" i="7"/>
  <c r="I1559" i="7"/>
  <c r="J304" i="7" l="1"/>
  <c r="B305" i="7"/>
  <c r="E1352" i="7"/>
  <c r="I1558" i="7"/>
  <c r="J305" i="7" l="1"/>
  <c r="B306" i="7"/>
  <c r="E1351" i="7"/>
  <c r="I1557" i="7"/>
  <c r="E1350" i="7" l="1"/>
  <c r="J306" i="7"/>
  <c r="B307" i="7"/>
  <c r="I1556" i="7"/>
  <c r="J307" i="7" l="1"/>
  <c r="B308" i="7"/>
  <c r="E1349" i="7"/>
  <c r="I1555" i="7"/>
  <c r="E1348" i="7" l="1"/>
  <c r="J308" i="7"/>
  <c r="B309" i="7"/>
  <c r="I1554" i="7"/>
  <c r="E1347" i="7" l="1"/>
  <c r="J309" i="7"/>
  <c r="B310" i="7"/>
  <c r="I1553" i="7"/>
  <c r="J310" i="7" l="1"/>
  <c r="B311" i="7"/>
  <c r="E1346" i="7"/>
  <c r="I1552" i="7"/>
  <c r="J311" i="7" l="1"/>
  <c r="B312" i="7"/>
  <c r="E1345" i="7"/>
  <c r="I1551" i="7"/>
  <c r="J312" i="7" l="1"/>
  <c r="B313" i="7"/>
  <c r="E1344" i="7"/>
  <c r="I1550" i="7"/>
  <c r="E1343" i="7" l="1"/>
  <c r="J313" i="7"/>
  <c r="B314" i="7"/>
  <c r="I1549" i="7"/>
  <c r="E1342" i="7" l="1"/>
  <c r="J314" i="7"/>
  <c r="B315" i="7"/>
  <c r="I1548" i="7"/>
  <c r="J315" i="7" l="1"/>
  <c r="B316" i="7"/>
  <c r="E1341" i="7"/>
  <c r="I1547" i="7"/>
  <c r="J316" i="7" l="1"/>
  <c r="B317" i="7"/>
  <c r="E1340" i="7"/>
  <c r="I1546" i="7"/>
  <c r="J317" i="7" l="1"/>
  <c r="B318" i="7"/>
  <c r="E1339" i="7"/>
  <c r="I1545" i="7"/>
  <c r="E1338" i="7" l="1"/>
  <c r="J318" i="7"/>
  <c r="B319" i="7"/>
  <c r="I1544" i="7"/>
  <c r="J319" i="7" l="1"/>
  <c r="B320" i="7"/>
  <c r="E1337" i="7"/>
  <c r="I1543" i="7"/>
  <c r="J320" i="7" l="1"/>
  <c r="B321" i="7"/>
  <c r="E1336" i="7"/>
  <c r="I1542" i="7"/>
  <c r="E1335" i="7" l="1"/>
  <c r="J321" i="7"/>
  <c r="B322" i="7"/>
  <c r="I1541" i="7"/>
  <c r="J322" i="7" l="1"/>
  <c r="B323" i="7"/>
  <c r="E1334" i="7"/>
  <c r="I1540" i="7"/>
  <c r="J323" i="7" l="1"/>
  <c r="B324" i="7"/>
  <c r="E1333" i="7"/>
  <c r="I1539" i="7"/>
  <c r="J324" i="7" l="1"/>
  <c r="B325" i="7"/>
  <c r="E1332" i="7"/>
  <c r="I1538" i="7"/>
  <c r="E1331" i="7" l="1"/>
  <c r="J325" i="7"/>
  <c r="B326" i="7"/>
  <c r="I1537" i="7"/>
  <c r="J326" i="7" l="1"/>
  <c r="B327" i="7"/>
  <c r="E1330" i="7"/>
  <c r="I1536" i="7"/>
  <c r="J327" i="7" l="1"/>
  <c r="B328" i="7"/>
  <c r="E1329" i="7"/>
  <c r="I1535" i="7"/>
  <c r="E1328" i="7" l="1"/>
  <c r="J328" i="7"/>
  <c r="B329" i="7"/>
  <c r="I1534" i="7"/>
  <c r="J329" i="7" l="1"/>
  <c r="B330" i="7"/>
  <c r="E1327" i="7"/>
  <c r="I1533" i="7"/>
  <c r="E1326" i="7" l="1"/>
  <c r="J330" i="7"/>
  <c r="B331" i="7"/>
  <c r="I1532" i="7"/>
  <c r="J331" i="7" l="1"/>
  <c r="B332" i="7"/>
  <c r="E1325" i="7"/>
  <c r="I1531" i="7"/>
  <c r="E1324" i="7" l="1"/>
  <c r="J332" i="7"/>
  <c r="B333" i="7"/>
  <c r="I1530" i="7"/>
  <c r="J333" i="7" l="1"/>
  <c r="B334" i="7"/>
  <c r="E1323" i="7"/>
  <c r="I1529" i="7"/>
  <c r="E1322" i="7" l="1"/>
  <c r="J334" i="7"/>
  <c r="B335" i="7"/>
  <c r="I1528" i="7"/>
  <c r="J335" i="7" l="1"/>
  <c r="B336" i="7"/>
  <c r="E1321" i="7"/>
  <c r="I1527" i="7"/>
  <c r="J336" i="7" l="1"/>
  <c r="B337" i="7"/>
  <c r="E1320" i="7"/>
  <c r="I1526" i="7"/>
  <c r="E1319" i="7" l="1"/>
  <c r="J337" i="7"/>
  <c r="B338" i="7"/>
  <c r="I1525" i="7"/>
  <c r="J338" i="7" l="1"/>
  <c r="B339" i="7"/>
  <c r="E1318" i="7"/>
  <c r="I1524" i="7"/>
  <c r="E1317" i="7" l="1"/>
  <c r="J339" i="7"/>
  <c r="B340" i="7"/>
  <c r="I1523" i="7"/>
  <c r="E1316" i="7" l="1"/>
  <c r="J340" i="7"/>
  <c r="B341" i="7"/>
  <c r="I1522" i="7"/>
  <c r="J341" i="7" l="1"/>
  <c r="B342" i="7"/>
  <c r="E1315" i="7"/>
  <c r="I1521" i="7"/>
  <c r="E1314" i="7" l="1"/>
  <c r="J342" i="7"/>
  <c r="B343" i="7"/>
  <c r="I1520" i="7"/>
  <c r="E1313" i="7" l="1"/>
  <c r="J343" i="7"/>
  <c r="B344" i="7"/>
  <c r="I1519" i="7"/>
  <c r="J344" i="7" l="1"/>
  <c r="B345" i="7"/>
  <c r="E1312" i="7"/>
  <c r="I1518" i="7"/>
  <c r="E1311" i="7" l="1"/>
  <c r="J345" i="7"/>
  <c r="B346" i="7"/>
  <c r="I1517" i="7"/>
  <c r="J346" i="7" l="1"/>
  <c r="B347" i="7"/>
  <c r="E1310" i="7"/>
  <c r="I1516" i="7"/>
  <c r="E1309" i="7" l="1"/>
  <c r="J347" i="7"/>
  <c r="B348" i="7"/>
  <c r="I1515" i="7"/>
  <c r="J348" i="7" l="1"/>
  <c r="B349" i="7"/>
  <c r="E1308" i="7"/>
  <c r="I1514" i="7"/>
  <c r="E1307" i="7" l="1"/>
  <c r="J349" i="7"/>
  <c r="B350" i="7"/>
  <c r="I1513" i="7"/>
  <c r="J350" i="7" l="1"/>
  <c r="B351" i="7"/>
  <c r="E1306" i="7"/>
  <c r="I1512" i="7"/>
  <c r="E1305" i="7" l="1"/>
  <c r="J351" i="7"/>
  <c r="B352" i="7"/>
  <c r="I1511" i="7"/>
  <c r="J352" i="7" l="1"/>
  <c r="B353" i="7"/>
  <c r="E1304" i="7"/>
  <c r="I1510" i="7"/>
  <c r="J353" i="7" l="1"/>
  <c r="B354" i="7"/>
  <c r="E1303" i="7"/>
  <c r="I1509" i="7"/>
  <c r="J354" i="7" l="1"/>
  <c r="B355" i="7"/>
  <c r="E1302" i="7"/>
  <c r="I1508" i="7"/>
  <c r="E1301" i="7" l="1"/>
  <c r="J355" i="7"/>
  <c r="B356" i="7"/>
  <c r="I1507" i="7"/>
  <c r="J356" i="7" l="1"/>
  <c r="B357" i="7"/>
  <c r="E1300" i="7"/>
  <c r="I1506" i="7"/>
  <c r="J357" i="7" l="1"/>
  <c r="B358" i="7"/>
  <c r="E1299" i="7"/>
  <c r="I1505" i="7"/>
  <c r="J358" i="7" l="1"/>
  <c r="B359" i="7"/>
  <c r="E1298" i="7"/>
  <c r="I1504" i="7"/>
  <c r="J359" i="7" l="1"/>
  <c r="B360" i="7"/>
  <c r="E1297" i="7"/>
  <c r="I1503" i="7"/>
  <c r="E1296" i="7" l="1"/>
  <c r="J360" i="7"/>
  <c r="B361" i="7"/>
  <c r="I1502" i="7"/>
  <c r="J361" i="7" l="1"/>
  <c r="B362" i="7"/>
  <c r="E1295" i="7"/>
  <c r="I1501" i="7"/>
  <c r="E1294" i="7" l="1"/>
  <c r="J362" i="7"/>
  <c r="B363" i="7"/>
  <c r="I1500" i="7"/>
  <c r="J363" i="7" l="1"/>
  <c r="B364" i="7"/>
  <c r="E1293" i="7"/>
  <c r="I1499" i="7"/>
  <c r="E1292" i="7" l="1"/>
  <c r="J364" i="7"/>
  <c r="B365" i="7"/>
  <c r="I1498" i="7"/>
  <c r="J365" i="7" l="1"/>
  <c r="B366" i="7"/>
  <c r="E1291" i="7"/>
  <c r="I1497" i="7"/>
  <c r="E1290" i="7" l="1"/>
  <c r="J366" i="7"/>
  <c r="B367" i="7"/>
  <c r="I1496" i="7"/>
  <c r="J367" i="7" l="1"/>
  <c r="B368" i="7"/>
  <c r="E1289" i="7"/>
  <c r="I1495" i="7"/>
  <c r="E1288" i="7" l="1"/>
  <c r="J368" i="7"/>
  <c r="B369" i="7"/>
  <c r="I1494" i="7"/>
  <c r="J369" i="7" l="1"/>
  <c r="B370" i="7"/>
  <c r="E1287" i="7"/>
  <c r="I1493" i="7"/>
  <c r="J370" i="7" l="1"/>
  <c r="B371" i="7"/>
  <c r="E1286" i="7"/>
  <c r="I1492" i="7"/>
  <c r="E1285" i="7" l="1"/>
  <c r="J371" i="7"/>
  <c r="B372" i="7"/>
  <c r="I1491" i="7"/>
  <c r="J372" i="7" l="1"/>
  <c r="B373" i="7"/>
  <c r="E1284" i="7"/>
  <c r="I1490" i="7"/>
  <c r="E1283" i="7" l="1"/>
  <c r="J373" i="7"/>
  <c r="B374" i="7"/>
  <c r="I1489" i="7"/>
  <c r="J374" i="7" l="1"/>
  <c r="B375" i="7"/>
  <c r="E1282" i="7"/>
  <c r="I1488" i="7"/>
  <c r="E1281" i="7" l="1"/>
  <c r="J375" i="7"/>
  <c r="B376" i="7"/>
  <c r="I1487" i="7"/>
  <c r="J376" i="7" l="1"/>
  <c r="B377" i="7"/>
  <c r="E1280" i="7"/>
  <c r="I1486" i="7"/>
  <c r="E1279" i="7" l="1"/>
  <c r="J377" i="7"/>
  <c r="B378" i="7"/>
  <c r="I1485" i="7"/>
  <c r="J378" i="7" l="1"/>
  <c r="B379" i="7"/>
  <c r="E1278" i="7"/>
  <c r="I1484" i="7"/>
  <c r="E1277" i="7" l="1"/>
  <c r="J379" i="7"/>
  <c r="B380" i="7"/>
  <c r="I1483" i="7"/>
  <c r="J380" i="7" l="1"/>
  <c r="B381" i="7"/>
  <c r="E1276" i="7"/>
  <c r="I1482" i="7"/>
  <c r="J381" i="7" l="1"/>
  <c r="B382" i="7"/>
  <c r="E1275" i="7"/>
  <c r="I1481" i="7"/>
  <c r="E1274" i="7" l="1"/>
  <c r="J382" i="7"/>
  <c r="B383" i="7"/>
  <c r="I1480" i="7"/>
  <c r="J383" i="7" l="1"/>
  <c r="B384" i="7"/>
  <c r="E1273" i="7"/>
  <c r="I1479" i="7"/>
  <c r="J384" i="7" l="1"/>
  <c r="B385" i="7"/>
  <c r="E1272" i="7"/>
  <c r="I1478" i="7"/>
  <c r="E1271" i="7" l="1"/>
  <c r="J385" i="7"/>
  <c r="B386" i="7"/>
  <c r="I1477" i="7"/>
  <c r="J386" i="7" l="1"/>
  <c r="B387" i="7"/>
  <c r="E1270" i="7"/>
  <c r="I1476" i="7"/>
  <c r="E1269" i="7" l="1"/>
  <c r="J387" i="7"/>
  <c r="B388" i="7"/>
  <c r="I1475" i="7"/>
  <c r="J388" i="7" l="1"/>
  <c r="B389" i="7"/>
  <c r="E1268" i="7"/>
  <c r="I1474" i="7"/>
  <c r="E1267" i="7" l="1"/>
  <c r="J389" i="7"/>
  <c r="B390" i="7"/>
  <c r="I1473" i="7"/>
  <c r="J390" i="7" l="1"/>
  <c r="B391" i="7"/>
  <c r="E1266" i="7"/>
  <c r="I1472" i="7"/>
  <c r="E1265" i="7" l="1"/>
  <c r="J391" i="7"/>
  <c r="B392" i="7"/>
  <c r="I1471" i="7"/>
  <c r="J392" i="7" l="1"/>
  <c r="B393" i="7"/>
  <c r="E1264" i="7"/>
  <c r="I1470" i="7"/>
  <c r="E1263" i="7" l="1"/>
  <c r="J393" i="7"/>
  <c r="B394" i="7"/>
  <c r="I1469" i="7"/>
  <c r="J394" i="7" l="1"/>
  <c r="B395" i="7"/>
  <c r="E1262" i="7"/>
  <c r="I1468" i="7"/>
  <c r="J395" i="7" l="1"/>
  <c r="B396" i="7"/>
  <c r="E1261" i="7"/>
  <c r="I1467" i="7"/>
  <c r="E1260" i="7" l="1"/>
  <c r="J396" i="7"/>
  <c r="B397" i="7"/>
  <c r="I1466" i="7"/>
  <c r="J397" i="7" l="1"/>
  <c r="B398" i="7"/>
  <c r="E1259" i="7"/>
  <c r="I1465" i="7"/>
  <c r="J398" i="7" l="1"/>
  <c r="B399" i="7"/>
  <c r="E1258" i="7"/>
  <c r="I1464" i="7"/>
  <c r="E1257" i="7" l="1"/>
  <c r="J399" i="7"/>
  <c r="B400" i="7"/>
  <c r="I1463" i="7"/>
  <c r="J400" i="7" l="1"/>
  <c r="B401" i="7"/>
  <c r="E1256" i="7"/>
  <c r="I1462" i="7"/>
  <c r="J401" i="7" l="1"/>
  <c r="B402" i="7"/>
  <c r="E1255" i="7"/>
  <c r="I1461" i="7"/>
  <c r="E1254" i="7" l="1"/>
  <c r="J402" i="7"/>
  <c r="B403" i="7"/>
  <c r="I1460" i="7"/>
  <c r="J403" i="7" l="1"/>
  <c r="B404" i="7"/>
  <c r="E1253" i="7"/>
  <c r="I1459" i="7"/>
  <c r="E1252" i="7" l="1"/>
  <c r="J404" i="7"/>
  <c r="B405" i="7"/>
  <c r="I1458" i="7"/>
  <c r="J405" i="7" l="1"/>
  <c r="B406" i="7"/>
  <c r="E1251" i="7"/>
  <c r="I1457" i="7"/>
  <c r="E1250" i="7" l="1"/>
  <c r="J406" i="7"/>
  <c r="B407" i="7"/>
  <c r="I1456" i="7"/>
  <c r="J407" i="7" l="1"/>
  <c r="B408" i="7"/>
  <c r="E1249" i="7"/>
  <c r="I1455" i="7"/>
  <c r="J408" i="7" l="1"/>
  <c r="B409" i="7"/>
  <c r="E1248" i="7"/>
  <c r="I1454" i="7"/>
  <c r="E1247" i="7" l="1"/>
  <c r="J409" i="7"/>
  <c r="B410" i="7"/>
  <c r="I1453" i="7"/>
  <c r="J410" i="7" l="1"/>
  <c r="B411" i="7"/>
  <c r="E1246" i="7"/>
  <c r="I1452" i="7"/>
  <c r="J411" i="7" l="1"/>
  <c r="B412" i="7"/>
  <c r="E1245" i="7"/>
  <c r="I1451" i="7"/>
  <c r="E1244" i="7" l="1"/>
  <c r="J412" i="7"/>
  <c r="B413" i="7"/>
  <c r="I1450" i="7"/>
  <c r="J413" i="7" l="1"/>
  <c r="B414" i="7"/>
  <c r="E1243" i="7"/>
  <c r="I1449" i="7"/>
  <c r="E1242" i="7" l="1"/>
  <c r="J414" i="7"/>
  <c r="B415" i="7"/>
  <c r="I1448" i="7"/>
  <c r="J415" i="7" l="1"/>
  <c r="B416" i="7"/>
  <c r="E1241" i="7"/>
  <c r="I1447" i="7"/>
  <c r="E1240" i="7" l="1"/>
  <c r="J416" i="7"/>
  <c r="B417" i="7"/>
  <c r="I1446" i="7"/>
  <c r="J417" i="7" l="1"/>
  <c r="B418" i="7"/>
  <c r="E1239" i="7"/>
  <c r="I1445" i="7"/>
  <c r="E1238" i="7" l="1"/>
  <c r="J418" i="7"/>
  <c r="B419" i="7"/>
  <c r="I1444" i="7"/>
  <c r="J419" i="7" l="1"/>
  <c r="B420" i="7"/>
  <c r="E1237" i="7"/>
  <c r="I1443" i="7"/>
  <c r="J420" i="7" l="1"/>
  <c r="B421" i="7"/>
  <c r="E1236" i="7"/>
  <c r="I1442" i="7"/>
  <c r="E1235" i="7" l="1"/>
  <c r="J421" i="7"/>
  <c r="B422" i="7"/>
  <c r="I1441" i="7"/>
  <c r="J422" i="7" l="1"/>
  <c r="B423" i="7"/>
  <c r="E1234" i="7"/>
  <c r="I1440" i="7"/>
  <c r="J423" i="7" l="1"/>
  <c r="B424" i="7"/>
  <c r="E1233" i="7"/>
  <c r="I1439" i="7"/>
  <c r="J424" i="7" l="1"/>
  <c r="B425" i="7"/>
  <c r="E1232" i="7"/>
  <c r="I1438" i="7"/>
  <c r="E1231" i="7" l="1"/>
  <c r="J425" i="7"/>
  <c r="B426" i="7"/>
  <c r="I1437" i="7"/>
  <c r="J426" i="7" l="1"/>
  <c r="B427" i="7"/>
  <c r="E1230" i="7"/>
  <c r="I1436" i="7"/>
  <c r="E1229" i="7" l="1"/>
  <c r="J427" i="7"/>
  <c r="B428" i="7"/>
  <c r="I1435" i="7"/>
  <c r="J428" i="7" l="1"/>
  <c r="B429" i="7"/>
  <c r="E1228" i="7"/>
  <c r="I1434" i="7"/>
  <c r="E1227" i="7" l="1"/>
  <c r="J429" i="7"/>
  <c r="B430" i="7"/>
  <c r="I1433" i="7"/>
  <c r="J430" i="7" l="1"/>
  <c r="B431" i="7"/>
  <c r="E1226" i="7"/>
  <c r="I1432" i="7"/>
  <c r="E1225" i="7" l="1"/>
  <c r="J431" i="7"/>
  <c r="B432" i="7"/>
  <c r="I1431" i="7"/>
  <c r="J432" i="7" l="1"/>
  <c r="B433" i="7"/>
  <c r="E1224" i="7"/>
  <c r="I1430" i="7"/>
  <c r="E1223" i="7" l="1"/>
  <c r="J433" i="7"/>
  <c r="B434" i="7"/>
  <c r="I1429" i="7"/>
  <c r="J434" i="7" l="1"/>
  <c r="B435" i="7"/>
  <c r="E1222" i="7"/>
  <c r="I1428" i="7"/>
  <c r="J435" i="7" l="1"/>
  <c r="B436" i="7"/>
  <c r="E1221" i="7"/>
  <c r="I1427" i="7"/>
  <c r="E1220" i="7" l="1"/>
  <c r="J436" i="7"/>
  <c r="B437" i="7"/>
  <c r="I1426" i="7"/>
  <c r="J437" i="7" l="1"/>
  <c r="B438" i="7"/>
  <c r="E1219" i="7"/>
  <c r="I1425" i="7"/>
  <c r="J438" i="7" l="1"/>
  <c r="B439" i="7"/>
  <c r="E1218" i="7"/>
  <c r="I1424" i="7"/>
  <c r="E1217" i="7" l="1"/>
  <c r="J439" i="7"/>
  <c r="B440" i="7"/>
  <c r="I1423" i="7"/>
  <c r="J440" i="7" l="1"/>
  <c r="B441" i="7"/>
  <c r="E1216" i="7"/>
  <c r="I1422" i="7"/>
  <c r="J441" i="7" l="1"/>
  <c r="B442" i="7"/>
  <c r="E1215" i="7"/>
  <c r="I1421" i="7"/>
  <c r="E1214" i="7" l="1"/>
  <c r="J442" i="7"/>
  <c r="B443" i="7"/>
  <c r="I1420" i="7"/>
  <c r="J443" i="7" l="1"/>
  <c r="B444" i="7"/>
  <c r="E1213" i="7"/>
  <c r="I1419" i="7"/>
  <c r="E1212" i="7" l="1"/>
  <c r="J444" i="7"/>
  <c r="B445" i="7"/>
  <c r="I1418" i="7"/>
  <c r="J445" i="7" l="1"/>
  <c r="B446" i="7"/>
  <c r="E1211" i="7"/>
  <c r="I1417" i="7"/>
  <c r="E1210" i="7" l="1"/>
  <c r="J446" i="7"/>
  <c r="B447" i="7"/>
  <c r="I1416" i="7"/>
  <c r="J447" i="7" l="1"/>
  <c r="B448" i="7"/>
  <c r="E1209" i="7"/>
  <c r="I1415" i="7"/>
  <c r="J448" i="7" l="1"/>
  <c r="B449" i="7"/>
  <c r="E1208" i="7"/>
  <c r="I1414" i="7"/>
  <c r="E1207" i="7" l="1"/>
  <c r="J449" i="7"/>
  <c r="B450" i="7"/>
  <c r="I1413" i="7"/>
  <c r="J450" i="7" l="1"/>
  <c r="B451" i="7"/>
  <c r="E1206" i="7"/>
  <c r="I1412" i="7"/>
  <c r="J451" i="7" l="1"/>
  <c r="B452" i="7"/>
  <c r="E1205" i="7"/>
  <c r="I1411" i="7"/>
  <c r="E1204" i="7" l="1"/>
  <c r="J452" i="7"/>
  <c r="B453" i="7"/>
  <c r="I1410" i="7"/>
  <c r="J453" i="7" l="1"/>
  <c r="B454" i="7"/>
  <c r="E1203" i="7"/>
  <c r="I1409" i="7"/>
  <c r="E1202" i="7" l="1"/>
  <c r="J454" i="7"/>
  <c r="B455" i="7"/>
  <c r="I1408" i="7"/>
  <c r="J455" i="7" l="1"/>
  <c r="B456" i="7"/>
  <c r="E1201" i="7"/>
  <c r="I1407" i="7"/>
  <c r="E1200" i="7" l="1"/>
  <c r="J456" i="7"/>
  <c r="B457" i="7"/>
  <c r="I1406" i="7"/>
  <c r="J457" i="7" l="1"/>
  <c r="B458" i="7"/>
  <c r="E1199" i="7"/>
  <c r="I1405" i="7"/>
  <c r="J458" i="7" l="1"/>
  <c r="B459" i="7"/>
  <c r="E1198" i="7"/>
  <c r="I1404" i="7"/>
  <c r="E1197" i="7" l="1"/>
  <c r="J459" i="7"/>
  <c r="B460" i="7"/>
  <c r="I1403" i="7"/>
  <c r="J460" i="7" l="1"/>
  <c r="B461" i="7"/>
  <c r="E1196" i="7"/>
  <c r="I1402" i="7"/>
  <c r="E1195" i="7" l="1"/>
  <c r="J461" i="7"/>
  <c r="B462" i="7"/>
  <c r="I1401" i="7"/>
  <c r="J462" i="7" l="1"/>
  <c r="B463" i="7"/>
  <c r="E1194" i="7"/>
  <c r="I1400" i="7"/>
  <c r="J463" i="7" l="1"/>
  <c r="B464" i="7"/>
  <c r="E1193" i="7"/>
  <c r="I1399" i="7"/>
  <c r="E1192" i="7" l="1"/>
  <c r="J464" i="7"/>
  <c r="B465" i="7"/>
  <c r="I1398" i="7"/>
  <c r="J465" i="7" l="1"/>
  <c r="B466" i="7"/>
  <c r="E1191" i="7"/>
  <c r="I1397" i="7"/>
  <c r="E1190" i="7" l="1"/>
  <c r="J466" i="7"/>
  <c r="B467" i="7"/>
  <c r="I1396" i="7"/>
  <c r="J467" i="7" l="1"/>
  <c r="B468" i="7"/>
  <c r="E1189" i="7"/>
  <c r="I1395" i="7"/>
  <c r="E1188" i="7" l="1"/>
  <c r="J468" i="7"/>
  <c r="B469" i="7"/>
  <c r="I1394" i="7"/>
  <c r="J469" i="7" l="1"/>
  <c r="B470" i="7"/>
  <c r="E1187" i="7"/>
  <c r="I1393" i="7"/>
  <c r="E1186" i="7" l="1"/>
  <c r="J470" i="7"/>
  <c r="B471" i="7"/>
  <c r="I1392" i="7"/>
  <c r="J471" i="7" l="1"/>
  <c r="B472" i="7"/>
  <c r="E1185" i="7"/>
  <c r="I1391" i="7"/>
  <c r="E1184" i="7" l="1"/>
  <c r="J472" i="7"/>
  <c r="B473" i="7"/>
  <c r="I1390" i="7"/>
  <c r="J473" i="7" l="1"/>
  <c r="B474" i="7"/>
  <c r="E1183" i="7"/>
  <c r="I1389" i="7"/>
  <c r="E1182" i="7" l="1"/>
  <c r="J474" i="7"/>
  <c r="B475" i="7"/>
  <c r="I1388" i="7"/>
  <c r="J475" i="7" l="1"/>
  <c r="B476" i="7"/>
  <c r="E1181" i="7"/>
  <c r="I1387" i="7"/>
  <c r="J476" i="7" l="1"/>
  <c r="B477" i="7"/>
  <c r="E1180" i="7"/>
  <c r="I1386" i="7"/>
  <c r="J477" i="7" l="1"/>
  <c r="B478" i="7"/>
  <c r="E1179" i="7"/>
  <c r="I1385" i="7"/>
  <c r="E1178" i="7" l="1"/>
  <c r="J478" i="7"/>
  <c r="B479" i="7"/>
  <c r="I1384" i="7"/>
  <c r="J479" i="7" l="1"/>
  <c r="B480" i="7"/>
  <c r="E1177" i="7"/>
  <c r="I1383" i="7"/>
  <c r="E1176" i="7" l="1"/>
  <c r="J480" i="7"/>
  <c r="B481" i="7"/>
  <c r="I1382" i="7"/>
  <c r="J481" i="7" l="1"/>
  <c r="B482" i="7"/>
  <c r="E1175" i="7"/>
  <c r="I1381" i="7"/>
  <c r="E1174" i="7" l="1"/>
  <c r="J482" i="7"/>
  <c r="B483" i="7"/>
  <c r="I1380" i="7"/>
  <c r="J483" i="7" l="1"/>
  <c r="B484" i="7"/>
  <c r="E1173" i="7"/>
  <c r="I1379" i="7"/>
  <c r="E1172" i="7" l="1"/>
  <c r="J484" i="7"/>
  <c r="B485" i="7"/>
  <c r="I1378" i="7"/>
  <c r="J485" i="7" l="1"/>
  <c r="B486" i="7"/>
  <c r="E1171" i="7"/>
  <c r="I1377" i="7"/>
  <c r="E1170" i="7" l="1"/>
  <c r="J486" i="7"/>
  <c r="B487" i="7"/>
  <c r="I1376" i="7"/>
  <c r="J487" i="7" l="1"/>
  <c r="B488" i="7"/>
  <c r="E1169" i="7"/>
  <c r="I1375" i="7"/>
  <c r="E1168" i="7" l="1"/>
  <c r="J488" i="7"/>
  <c r="B489" i="7"/>
  <c r="I1374" i="7"/>
  <c r="J489" i="7" l="1"/>
  <c r="B490" i="7"/>
  <c r="E1167" i="7"/>
  <c r="I1373" i="7"/>
  <c r="E1166" i="7" l="1"/>
  <c r="J490" i="7"/>
  <c r="B491" i="7"/>
  <c r="I1372" i="7"/>
  <c r="J491" i="7" l="1"/>
  <c r="B492" i="7"/>
  <c r="E1165" i="7"/>
  <c r="I1371" i="7"/>
  <c r="E1164" i="7" l="1"/>
  <c r="J492" i="7"/>
  <c r="B493" i="7"/>
  <c r="I1370" i="7"/>
  <c r="J493" i="7" l="1"/>
  <c r="B494" i="7"/>
  <c r="E1163" i="7"/>
  <c r="I1369" i="7"/>
  <c r="E1162" i="7" l="1"/>
  <c r="J494" i="7"/>
  <c r="B495" i="7"/>
  <c r="I1368" i="7"/>
  <c r="J495" i="7" l="1"/>
  <c r="B496" i="7"/>
  <c r="E1161" i="7"/>
  <c r="I1367" i="7"/>
  <c r="J496" i="7" l="1"/>
  <c r="B497" i="7"/>
  <c r="E1160" i="7"/>
  <c r="I1366" i="7"/>
  <c r="J497" i="7" l="1"/>
  <c r="B498" i="7"/>
  <c r="E1159" i="7"/>
  <c r="I1365" i="7"/>
  <c r="J498" i="7" l="1"/>
  <c r="B499" i="7"/>
  <c r="E1158" i="7"/>
  <c r="I1364" i="7"/>
  <c r="E1157" i="7" l="1"/>
  <c r="J499" i="7"/>
  <c r="B500" i="7"/>
  <c r="I1363" i="7"/>
  <c r="J500" i="7" l="1"/>
  <c r="B501" i="7"/>
  <c r="E1156" i="7"/>
  <c r="I1362" i="7"/>
  <c r="E1155" i="7" l="1"/>
  <c r="J501" i="7"/>
  <c r="B502" i="7"/>
  <c r="I1361" i="7"/>
  <c r="J502" i="7" l="1"/>
  <c r="B503" i="7"/>
  <c r="E1154" i="7"/>
  <c r="I1360" i="7"/>
  <c r="E1153" i="7" l="1"/>
  <c r="J503" i="7"/>
  <c r="B504" i="7"/>
  <c r="I1359" i="7"/>
  <c r="J504" i="7" l="1"/>
  <c r="B505" i="7"/>
  <c r="E1152" i="7"/>
  <c r="I1358" i="7"/>
  <c r="E1151" i="7" l="1"/>
  <c r="J505" i="7"/>
  <c r="B506" i="7"/>
  <c r="I1357" i="7"/>
  <c r="J506" i="7" l="1"/>
  <c r="B507" i="7"/>
  <c r="E1150" i="7"/>
  <c r="I1356" i="7"/>
  <c r="E1149" i="7" l="1"/>
  <c r="J507" i="7"/>
  <c r="B508" i="7"/>
  <c r="I1355" i="7"/>
  <c r="J508" i="7" l="1"/>
  <c r="B509" i="7"/>
  <c r="E1148" i="7"/>
  <c r="I1354" i="7"/>
  <c r="E1147" i="7" l="1"/>
  <c r="J509" i="7"/>
  <c r="B510" i="7"/>
  <c r="I1353" i="7"/>
  <c r="J510" i="7" l="1"/>
  <c r="B511" i="7"/>
  <c r="E1146" i="7"/>
  <c r="I1352" i="7"/>
  <c r="E1145" i="7" l="1"/>
  <c r="J511" i="7"/>
  <c r="B512" i="7"/>
  <c r="I1351" i="7"/>
  <c r="J512" i="7" l="1"/>
  <c r="B513" i="7"/>
  <c r="E1144" i="7"/>
  <c r="I1350" i="7"/>
  <c r="E1143" i="7" l="1"/>
  <c r="J513" i="7"/>
  <c r="B514" i="7"/>
  <c r="I1349" i="7"/>
  <c r="J514" i="7" l="1"/>
  <c r="B515" i="7"/>
  <c r="E1142" i="7"/>
  <c r="I1348" i="7"/>
  <c r="E1141" i="7" l="1"/>
  <c r="J515" i="7"/>
  <c r="B516" i="7"/>
  <c r="I1347" i="7"/>
  <c r="J516" i="7" l="1"/>
  <c r="B517" i="7"/>
  <c r="E1140" i="7"/>
  <c r="I1346" i="7"/>
  <c r="E1139" i="7" l="1"/>
  <c r="J517" i="7"/>
  <c r="B518" i="7"/>
  <c r="I1345" i="7"/>
  <c r="J518" i="7" l="1"/>
  <c r="B519" i="7"/>
  <c r="E1138" i="7"/>
  <c r="I1344" i="7"/>
  <c r="J519" i="7" l="1"/>
  <c r="B520" i="7"/>
  <c r="E1137" i="7"/>
  <c r="I1343" i="7"/>
  <c r="J520" i="7" l="1"/>
  <c r="B521" i="7"/>
  <c r="E1136" i="7"/>
  <c r="I1342" i="7"/>
  <c r="E1135" i="7" l="1"/>
  <c r="J521" i="7"/>
  <c r="B522" i="7"/>
  <c r="I1341" i="7"/>
  <c r="J522" i="7" l="1"/>
  <c r="B523" i="7"/>
  <c r="E1134" i="7"/>
  <c r="I1340" i="7"/>
  <c r="J523" i="7" l="1"/>
  <c r="B524" i="7"/>
  <c r="E1133" i="7"/>
  <c r="I1339" i="7"/>
  <c r="E1132" i="7" l="1"/>
  <c r="J524" i="7"/>
  <c r="B525" i="7"/>
  <c r="I1338" i="7"/>
  <c r="J525" i="7" l="1"/>
  <c r="B526" i="7"/>
  <c r="E1131" i="7"/>
  <c r="I1337" i="7"/>
  <c r="E1130" i="7" l="1"/>
  <c r="J526" i="7"/>
  <c r="B527" i="7"/>
  <c r="I1336" i="7"/>
  <c r="J527" i="7" l="1"/>
  <c r="B528" i="7"/>
  <c r="E1129" i="7"/>
  <c r="I1335" i="7"/>
  <c r="E1128" i="7" l="1"/>
  <c r="J528" i="7"/>
  <c r="B529" i="7"/>
  <c r="I1334" i="7"/>
  <c r="J529" i="7" l="1"/>
  <c r="B530" i="7"/>
  <c r="E1127" i="7"/>
  <c r="I1333" i="7"/>
  <c r="E1126" i="7" l="1"/>
  <c r="J530" i="7"/>
  <c r="B531" i="7"/>
  <c r="I1332" i="7"/>
  <c r="J531" i="7" l="1"/>
  <c r="B532" i="7"/>
  <c r="E1125" i="7"/>
  <c r="I1331" i="7"/>
  <c r="E1124" i="7" l="1"/>
  <c r="J532" i="7"/>
  <c r="B533" i="7"/>
  <c r="I1330" i="7"/>
  <c r="J533" i="7" l="1"/>
  <c r="B534" i="7"/>
  <c r="E1123" i="7"/>
  <c r="I1329" i="7"/>
  <c r="E1122" i="7" l="1"/>
  <c r="J534" i="7"/>
  <c r="B535" i="7"/>
  <c r="I1328" i="7"/>
  <c r="J535" i="7" l="1"/>
  <c r="B536" i="7"/>
  <c r="E1121" i="7"/>
  <c r="I1327" i="7"/>
  <c r="E1120" i="7" l="1"/>
  <c r="J536" i="7"/>
  <c r="B537" i="7"/>
  <c r="I1326" i="7"/>
  <c r="J537" i="7" l="1"/>
  <c r="B538" i="7"/>
  <c r="E1119" i="7"/>
  <c r="I1325" i="7"/>
  <c r="E1118" i="7" l="1"/>
  <c r="J538" i="7"/>
  <c r="B539" i="7"/>
  <c r="I1324" i="7"/>
  <c r="J539" i="7" l="1"/>
  <c r="B540" i="7"/>
  <c r="E1117" i="7"/>
  <c r="I1323" i="7"/>
  <c r="E1116" i="7" l="1"/>
  <c r="J540" i="7"/>
  <c r="B541" i="7"/>
  <c r="I1322" i="7"/>
  <c r="J541" i="7" l="1"/>
  <c r="B542" i="7"/>
  <c r="E1115" i="7"/>
  <c r="I1321" i="7"/>
  <c r="J542" i="7" l="1"/>
  <c r="B543" i="7"/>
  <c r="E1114" i="7"/>
  <c r="I1320" i="7"/>
  <c r="E1113" i="7" l="1"/>
  <c r="J543" i="7"/>
  <c r="B544" i="7"/>
  <c r="I1319" i="7"/>
  <c r="J544" i="7" l="1"/>
  <c r="B545" i="7"/>
  <c r="E1112" i="7"/>
  <c r="I1318" i="7"/>
  <c r="E1111" i="7" l="1"/>
  <c r="J545" i="7"/>
  <c r="B546" i="7"/>
  <c r="I1317" i="7"/>
  <c r="J546" i="7" l="1"/>
  <c r="B547" i="7"/>
  <c r="E1110" i="7"/>
  <c r="I1316" i="7"/>
  <c r="J547" i="7" l="1"/>
  <c r="B548" i="7"/>
  <c r="E1109" i="7"/>
  <c r="I1315" i="7"/>
  <c r="E1108" i="7" l="1"/>
  <c r="J548" i="7"/>
  <c r="B549" i="7"/>
  <c r="I1314" i="7"/>
  <c r="J549" i="7" l="1"/>
  <c r="B550" i="7"/>
  <c r="E1107" i="7"/>
  <c r="I1313" i="7"/>
  <c r="J550" i="7" l="1"/>
  <c r="B551" i="7"/>
  <c r="E1106" i="7"/>
  <c r="I1312" i="7"/>
  <c r="J551" i="7" l="1"/>
  <c r="B552" i="7"/>
  <c r="E1105" i="7"/>
  <c r="I1311" i="7"/>
  <c r="E1104" i="7" l="1"/>
  <c r="J552" i="7"/>
  <c r="B553" i="7"/>
  <c r="I1310" i="7"/>
  <c r="J553" i="7" l="1"/>
  <c r="B554" i="7"/>
  <c r="E1103" i="7"/>
  <c r="I1309" i="7"/>
  <c r="E1102" i="7" l="1"/>
  <c r="J554" i="7"/>
  <c r="B555" i="7"/>
  <c r="I1308" i="7"/>
  <c r="J555" i="7" l="1"/>
  <c r="B556" i="7"/>
  <c r="E1101" i="7"/>
  <c r="I1307" i="7"/>
  <c r="J556" i="7" l="1"/>
  <c r="B557" i="7"/>
  <c r="E1100" i="7"/>
  <c r="I1306" i="7"/>
  <c r="E1099" i="7" l="1"/>
  <c r="J557" i="7"/>
  <c r="B558" i="7"/>
  <c r="I1305" i="7"/>
  <c r="J558" i="7" l="1"/>
  <c r="B559" i="7"/>
  <c r="E1098" i="7"/>
  <c r="I1304" i="7"/>
  <c r="E1097" i="7" l="1"/>
  <c r="J559" i="7"/>
  <c r="B560" i="7"/>
  <c r="I1303" i="7"/>
  <c r="J560" i="7" l="1"/>
  <c r="B561" i="7"/>
  <c r="E1096" i="7"/>
  <c r="I1302" i="7"/>
  <c r="J561" i="7" l="1"/>
  <c r="B562" i="7"/>
  <c r="E1095" i="7"/>
  <c r="I1301" i="7"/>
  <c r="J562" i="7" l="1"/>
  <c r="B563" i="7"/>
  <c r="E1094" i="7"/>
  <c r="I1300" i="7"/>
  <c r="J563" i="7" l="1"/>
  <c r="B564" i="7"/>
  <c r="E1093" i="7"/>
  <c r="I1299" i="7"/>
  <c r="E1092" i="7" l="1"/>
  <c r="J564" i="7"/>
  <c r="B565" i="7"/>
  <c r="I1298" i="7"/>
  <c r="J565" i="7" l="1"/>
  <c r="B566" i="7"/>
  <c r="E1091" i="7"/>
  <c r="I1297" i="7"/>
  <c r="J566" i="7" l="1"/>
  <c r="B567" i="7"/>
  <c r="E1090" i="7"/>
  <c r="I1296" i="7"/>
  <c r="E1089" i="7" l="1"/>
  <c r="J567" i="7"/>
  <c r="B568" i="7"/>
  <c r="I1295" i="7"/>
  <c r="J568" i="7" l="1"/>
  <c r="B569" i="7"/>
  <c r="E1088" i="7"/>
  <c r="I1294" i="7"/>
  <c r="E1087" i="7" l="1"/>
  <c r="J569" i="7"/>
  <c r="B570" i="7"/>
  <c r="I1293" i="7"/>
  <c r="J570" i="7" l="1"/>
  <c r="B571" i="7"/>
  <c r="E1086" i="7"/>
  <c r="I1292" i="7"/>
  <c r="E1085" i="7" l="1"/>
  <c r="J571" i="7"/>
  <c r="B572" i="7"/>
  <c r="I1291" i="7"/>
  <c r="J572" i="7" l="1"/>
  <c r="B573" i="7"/>
  <c r="E1084" i="7"/>
  <c r="I1290" i="7"/>
  <c r="E1083" i="7" l="1"/>
  <c r="J573" i="7"/>
  <c r="B574" i="7"/>
  <c r="I1289" i="7"/>
  <c r="J574" i="7" l="1"/>
  <c r="B575" i="7"/>
  <c r="E1082" i="7"/>
  <c r="I1288" i="7"/>
  <c r="E1081" i="7" l="1"/>
  <c r="J575" i="7"/>
  <c r="B576" i="7"/>
  <c r="I1287" i="7"/>
  <c r="J576" i="7" l="1"/>
  <c r="B577" i="7"/>
  <c r="E1080" i="7"/>
  <c r="I1286" i="7"/>
  <c r="E1079" i="7" l="1"/>
  <c r="J577" i="7"/>
  <c r="B578" i="7"/>
  <c r="I1285" i="7"/>
  <c r="J578" i="7" l="1"/>
  <c r="B579" i="7"/>
  <c r="E1078" i="7"/>
  <c r="I1284" i="7"/>
  <c r="E1077" i="7" l="1"/>
  <c r="J579" i="7"/>
  <c r="B580" i="7"/>
  <c r="I1283" i="7"/>
  <c r="J580" i="7" l="1"/>
  <c r="B581" i="7"/>
  <c r="E1076" i="7"/>
  <c r="I1282" i="7"/>
  <c r="J581" i="7" l="1"/>
  <c r="B582" i="7"/>
  <c r="E1075" i="7"/>
  <c r="I1281" i="7"/>
  <c r="E1074" i="7" l="1"/>
  <c r="J582" i="7"/>
  <c r="B583" i="7"/>
  <c r="I1280" i="7"/>
  <c r="J583" i="7" l="1"/>
  <c r="B584" i="7"/>
  <c r="E1073" i="7"/>
  <c r="I1279" i="7"/>
  <c r="E1072" i="7" l="1"/>
  <c r="J584" i="7"/>
  <c r="B585" i="7"/>
  <c r="I1278" i="7"/>
  <c r="J585" i="7" l="1"/>
  <c r="B586" i="7"/>
  <c r="E1071" i="7"/>
  <c r="I1277" i="7"/>
  <c r="E1070" i="7" l="1"/>
  <c r="J586" i="7"/>
  <c r="B587" i="7"/>
  <c r="I1276" i="7"/>
  <c r="J587" i="7" l="1"/>
  <c r="B588" i="7"/>
  <c r="E1069" i="7"/>
  <c r="I1275" i="7"/>
  <c r="E1068" i="7" l="1"/>
  <c r="J588" i="7"/>
  <c r="B589" i="7"/>
  <c r="I1274" i="7"/>
  <c r="J589" i="7" l="1"/>
  <c r="B590" i="7"/>
  <c r="E1067" i="7"/>
  <c r="I1273" i="7"/>
  <c r="E1066" i="7" l="1"/>
  <c r="J590" i="7"/>
  <c r="B591" i="7"/>
  <c r="I1272" i="7"/>
  <c r="J591" i="7" l="1"/>
  <c r="B592" i="7"/>
  <c r="E1065" i="7"/>
  <c r="I1271" i="7"/>
  <c r="J592" i="7" l="1"/>
  <c r="B593" i="7"/>
  <c r="E1064" i="7"/>
  <c r="I1270" i="7"/>
  <c r="E1063" i="7" l="1"/>
  <c r="J593" i="7"/>
  <c r="B594" i="7"/>
  <c r="I1269" i="7"/>
  <c r="J594" i="7" l="1"/>
  <c r="B595" i="7"/>
  <c r="E1062" i="7"/>
  <c r="I1268" i="7"/>
  <c r="E1061" i="7" l="1"/>
  <c r="J595" i="7"/>
  <c r="B596" i="7"/>
  <c r="I1267" i="7"/>
  <c r="J596" i="7" l="1"/>
  <c r="B597" i="7"/>
  <c r="E1060" i="7"/>
  <c r="I1266" i="7"/>
  <c r="J597" i="7" l="1"/>
  <c r="B598" i="7"/>
  <c r="E1059" i="7"/>
  <c r="I1265" i="7"/>
  <c r="E1058" i="7" l="1"/>
  <c r="J598" i="7"/>
  <c r="B599" i="7"/>
  <c r="I1264" i="7"/>
  <c r="J599" i="7" l="1"/>
  <c r="B600" i="7"/>
  <c r="E1057" i="7"/>
  <c r="I1263" i="7"/>
  <c r="J600" i="7" l="1"/>
  <c r="B601" i="7"/>
  <c r="E1056" i="7"/>
  <c r="I1262" i="7"/>
  <c r="E1055" i="7" l="1"/>
  <c r="J601" i="7"/>
  <c r="B602" i="7"/>
  <c r="I1261" i="7"/>
  <c r="J602" i="7" l="1"/>
  <c r="B603" i="7"/>
  <c r="E1054" i="7"/>
  <c r="I1260" i="7"/>
  <c r="E1053" i="7" l="1"/>
  <c r="J603" i="7"/>
  <c r="B604" i="7"/>
  <c r="I1259" i="7"/>
  <c r="J604" i="7" l="1"/>
  <c r="B605" i="7"/>
  <c r="E1052" i="7"/>
  <c r="I1258" i="7"/>
  <c r="E1051" i="7" l="1"/>
  <c r="J605" i="7"/>
  <c r="B606" i="7"/>
  <c r="I1257" i="7"/>
  <c r="J606" i="7" l="1"/>
  <c r="B607" i="7"/>
  <c r="E1050" i="7"/>
  <c r="I1256" i="7"/>
  <c r="E1049" i="7" l="1"/>
  <c r="J607" i="7"/>
  <c r="B608" i="7"/>
  <c r="I1255" i="7"/>
  <c r="J608" i="7" l="1"/>
  <c r="B609" i="7"/>
  <c r="E1048" i="7"/>
  <c r="I1254" i="7"/>
  <c r="E1047" i="7" l="1"/>
  <c r="J609" i="7"/>
  <c r="B610" i="7"/>
  <c r="I1253" i="7"/>
  <c r="J610" i="7" l="1"/>
  <c r="B611" i="7"/>
  <c r="E1046" i="7"/>
  <c r="I1252" i="7"/>
  <c r="J611" i="7" l="1"/>
  <c r="B612" i="7"/>
  <c r="E1045" i="7"/>
  <c r="I1251" i="7"/>
  <c r="E1044" i="7" l="1"/>
  <c r="J612" i="7"/>
  <c r="B613" i="7"/>
  <c r="I1250" i="7"/>
  <c r="J613" i="7" l="1"/>
  <c r="B614" i="7"/>
  <c r="E1043" i="7"/>
  <c r="I1249" i="7"/>
  <c r="E1042" i="7" l="1"/>
  <c r="J614" i="7"/>
  <c r="B615" i="7"/>
  <c r="I1248" i="7"/>
  <c r="J615" i="7" l="1"/>
  <c r="B616" i="7"/>
  <c r="E1041" i="7"/>
  <c r="I1247" i="7"/>
  <c r="J616" i="7" l="1"/>
  <c r="B617" i="7"/>
  <c r="E1040" i="7"/>
  <c r="I1246" i="7"/>
  <c r="J617" i="7" l="1"/>
  <c r="B618" i="7"/>
  <c r="E1039" i="7"/>
  <c r="I1245" i="7"/>
  <c r="E1038" i="7" l="1"/>
  <c r="J618" i="7"/>
  <c r="B619" i="7"/>
  <c r="I1244" i="7"/>
  <c r="J619" i="7" l="1"/>
  <c r="B620" i="7"/>
  <c r="E1037" i="7"/>
  <c r="I1243" i="7"/>
  <c r="E1036" i="7" l="1"/>
  <c r="J620" i="7"/>
  <c r="B621" i="7"/>
  <c r="I1242" i="7"/>
  <c r="J621" i="7" l="1"/>
  <c r="B622" i="7"/>
  <c r="E1035" i="7"/>
  <c r="I1241" i="7"/>
  <c r="J622" i="7" l="1"/>
  <c r="B623" i="7"/>
  <c r="E1034" i="7"/>
  <c r="I1240" i="7"/>
  <c r="E1033" i="7" l="1"/>
  <c r="J623" i="7"/>
  <c r="B624" i="7"/>
  <c r="I1239" i="7"/>
  <c r="J624" i="7" l="1"/>
  <c r="B625" i="7"/>
  <c r="E1032" i="7"/>
  <c r="I1238" i="7"/>
  <c r="E1031" i="7" l="1"/>
  <c r="J625" i="7"/>
  <c r="B626" i="7"/>
  <c r="I1237" i="7"/>
  <c r="J626" i="7" l="1"/>
  <c r="B627" i="7"/>
  <c r="E1030" i="7"/>
  <c r="I1236" i="7"/>
  <c r="E1029" i="7" l="1"/>
  <c r="J627" i="7"/>
  <c r="B628" i="7"/>
  <c r="I1235" i="7"/>
  <c r="J628" i="7" l="1"/>
  <c r="B629" i="7"/>
  <c r="E1028" i="7"/>
  <c r="I1234" i="7"/>
  <c r="E1027" i="7" l="1"/>
  <c r="J629" i="7"/>
  <c r="B630" i="7"/>
  <c r="I1233" i="7"/>
  <c r="J630" i="7" l="1"/>
  <c r="B631" i="7"/>
  <c r="E1026" i="7"/>
  <c r="I1232" i="7"/>
  <c r="E1025" i="7" l="1"/>
  <c r="J631" i="7"/>
  <c r="B632" i="7"/>
  <c r="I1231" i="7"/>
  <c r="J632" i="7" l="1"/>
  <c r="B633" i="7"/>
  <c r="E1024" i="7"/>
  <c r="I1230" i="7"/>
  <c r="E1023" i="7" l="1"/>
  <c r="J633" i="7"/>
  <c r="B634" i="7"/>
  <c r="I1229" i="7"/>
  <c r="J634" i="7" l="1"/>
  <c r="B635" i="7"/>
  <c r="E1022" i="7"/>
  <c r="I1228" i="7"/>
  <c r="E1021" i="7" l="1"/>
  <c r="J635" i="7"/>
  <c r="B636" i="7"/>
  <c r="I1227" i="7"/>
  <c r="J636" i="7" l="1"/>
  <c r="B637" i="7"/>
  <c r="E1020" i="7"/>
  <c r="I1226" i="7"/>
  <c r="E1019" i="7" l="1"/>
  <c r="J637" i="7"/>
  <c r="B638" i="7"/>
  <c r="I1225" i="7"/>
  <c r="J638" i="7" l="1"/>
  <c r="B639" i="7"/>
  <c r="E1018" i="7"/>
  <c r="I1224" i="7"/>
  <c r="E1017" i="7" l="1"/>
  <c r="J639" i="7"/>
  <c r="B640" i="7"/>
  <c r="I1223" i="7"/>
  <c r="J640" i="7" l="1"/>
  <c r="B641" i="7"/>
  <c r="E1016" i="7"/>
  <c r="I1222" i="7"/>
  <c r="J641" i="7" l="1"/>
  <c r="B642" i="7"/>
  <c r="E1015" i="7"/>
  <c r="I1221" i="7"/>
  <c r="E1014" i="7" l="1"/>
  <c r="J642" i="7"/>
  <c r="B643" i="7"/>
  <c r="I1220" i="7"/>
  <c r="J643" i="7" l="1"/>
  <c r="B644" i="7"/>
  <c r="E1013" i="7"/>
  <c r="I1219" i="7"/>
  <c r="E1012" i="7" l="1"/>
  <c r="J644" i="7"/>
  <c r="B645" i="7"/>
  <c r="I1218" i="7"/>
  <c r="J645" i="7" l="1"/>
  <c r="B646" i="7"/>
  <c r="E1011" i="7"/>
  <c r="I1217" i="7"/>
  <c r="E1010" i="7" l="1"/>
  <c r="J646" i="7"/>
  <c r="B647" i="7"/>
  <c r="I1216" i="7"/>
  <c r="J647" i="7" l="1"/>
  <c r="B648" i="7"/>
  <c r="E1009" i="7"/>
  <c r="I1215" i="7"/>
  <c r="E1008" i="7" l="1"/>
  <c r="J648" i="7"/>
  <c r="B649" i="7"/>
  <c r="I1214" i="7"/>
  <c r="J649" i="7" l="1"/>
  <c r="B650" i="7"/>
  <c r="E1007" i="7"/>
  <c r="I1213" i="7"/>
  <c r="J650" i="7" l="1"/>
  <c r="B651" i="7"/>
  <c r="E1006" i="7"/>
  <c r="I1212" i="7"/>
  <c r="E1005" i="7" l="1"/>
  <c r="J651" i="7"/>
  <c r="B652" i="7"/>
  <c r="I1211" i="7"/>
  <c r="J652" i="7" l="1"/>
  <c r="B653" i="7"/>
  <c r="E1004" i="7"/>
  <c r="I1210" i="7"/>
  <c r="J653" i="7" l="1"/>
  <c r="B654" i="7"/>
  <c r="E1003" i="7"/>
  <c r="I1209" i="7"/>
  <c r="J654" i="7" l="1"/>
  <c r="B655" i="7"/>
  <c r="E1002" i="7"/>
  <c r="I1208" i="7"/>
  <c r="E1001" i="7" l="1"/>
  <c r="J655" i="7"/>
  <c r="B656" i="7"/>
  <c r="I1207" i="7"/>
  <c r="J656" i="7" l="1"/>
  <c r="B657" i="7"/>
  <c r="E1000" i="7"/>
  <c r="I1206" i="7"/>
  <c r="J657" i="7" l="1"/>
  <c r="B658" i="7"/>
  <c r="E999" i="7"/>
  <c r="I1205" i="7"/>
  <c r="E998" i="7" l="1"/>
  <c r="J658" i="7"/>
  <c r="B659" i="7"/>
  <c r="I1204" i="7"/>
  <c r="J659" i="7" l="1"/>
  <c r="B660" i="7"/>
  <c r="E997" i="7"/>
  <c r="I1203" i="7"/>
  <c r="J660" i="7" l="1"/>
  <c r="B661" i="7"/>
  <c r="E996" i="7"/>
  <c r="I1202" i="7"/>
  <c r="E995" i="7" l="1"/>
  <c r="J661" i="7"/>
  <c r="B662" i="7"/>
  <c r="I1201" i="7"/>
  <c r="J662" i="7" l="1"/>
  <c r="B663" i="7"/>
  <c r="E994" i="7"/>
  <c r="I1200" i="7"/>
  <c r="E993" i="7" l="1"/>
  <c r="J663" i="7"/>
  <c r="B664" i="7"/>
  <c r="I1199" i="7"/>
  <c r="J664" i="7" l="1"/>
  <c r="B665" i="7"/>
  <c r="E992" i="7"/>
  <c r="I1198" i="7"/>
  <c r="J665" i="7" l="1"/>
  <c r="B666" i="7"/>
  <c r="E991" i="7"/>
  <c r="I1197" i="7"/>
  <c r="E990" i="7" l="1"/>
  <c r="J666" i="7"/>
  <c r="B667" i="7"/>
  <c r="I1196" i="7"/>
  <c r="J667" i="7" l="1"/>
  <c r="B668" i="7"/>
  <c r="E989" i="7"/>
  <c r="I1195" i="7"/>
  <c r="J668" i="7" l="1"/>
  <c r="B669" i="7"/>
  <c r="E988" i="7"/>
  <c r="I1194" i="7"/>
  <c r="J669" i="7" l="1"/>
  <c r="B670" i="7"/>
  <c r="E987" i="7"/>
  <c r="I1193" i="7"/>
  <c r="J670" i="7" l="1"/>
  <c r="B671" i="7"/>
  <c r="E986" i="7"/>
  <c r="I1192" i="7"/>
  <c r="E985" i="7" l="1"/>
  <c r="J671" i="7"/>
  <c r="B672" i="7"/>
  <c r="I1191" i="7"/>
  <c r="J672" i="7" l="1"/>
  <c r="B673" i="7"/>
  <c r="E984" i="7"/>
  <c r="I1190" i="7"/>
  <c r="E983" i="7" l="1"/>
  <c r="J673" i="7"/>
  <c r="B674" i="7"/>
  <c r="I1189" i="7"/>
  <c r="J674" i="7" l="1"/>
  <c r="B675" i="7"/>
  <c r="E982" i="7"/>
  <c r="I1188" i="7"/>
  <c r="E981" i="7" l="1"/>
  <c r="J675" i="7"/>
  <c r="B676" i="7"/>
  <c r="I1187" i="7"/>
  <c r="J676" i="7" l="1"/>
  <c r="B677" i="7"/>
  <c r="E980" i="7"/>
  <c r="I1186" i="7"/>
  <c r="E979" i="7" l="1"/>
  <c r="J677" i="7"/>
  <c r="B678" i="7"/>
  <c r="I1185" i="7"/>
  <c r="J678" i="7" l="1"/>
  <c r="B679" i="7"/>
  <c r="E978" i="7"/>
  <c r="I1184" i="7"/>
  <c r="J679" i="7" l="1"/>
  <c r="B680" i="7"/>
  <c r="E977" i="7"/>
  <c r="I1183" i="7"/>
  <c r="E976" i="7" l="1"/>
  <c r="J680" i="7"/>
  <c r="B681" i="7"/>
  <c r="I1182" i="7"/>
  <c r="J681" i="7" l="1"/>
  <c r="B682" i="7"/>
  <c r="E975" i="7"/>
  <c r="I1181" i="7"/>
  <c r="E974" i="7" l="1"/>
  <c r="J682" i="7"/>
  <c r="B683" i="7"/>
  <c r="I1180" i="7"/>
  <c r="J683" i="7" l="1"/>
  <c r="B684" i="7"/>
  <c r="E973" i="7"/>
  <c r="I1179" i="7"/>
  <c r="J684" i="7" l="1"/>
  <c r="B685" i="7"/>
  <c r="E972" i="7"/>
  <c r="I1178" i="7"/>
  <c r="E971" i="7" l="1"/>
  <c r="J685" i="7"/>
  <c r="B686" i="7"/>
  <c r="I1177" i="7"/>
  <c r="J686" i="7" l="1"/>
  <c r="B687" i="7"/>
  <c r="E970" i="7"/>
  <c r="I1176" i="7"/>
  <c r="J687" i="7" l="1"/>
  <c r="B688" i="7"/>
  <c r="E969" i="7"/>
  <c r="I1175" i="7"/>
  <c r="E968" i="7" l="1"/>
  <c r="J688" i="7"/>
  <c r="B689" i="7"/>
  <c r="I1174" i="7"/>
  <c r="J689" i="7" l="1"/>
  <c r="B690" i="7"/>
  <c r="E967" i="7"/>
  <c r="I1173" i="7"/>
  <c r="E966" i="7" l="1"/>
  <c r="J690" i="7"/>
  <c r="B691" i="7"/>
  <c r="I1172" i="7"/>
  <c r="J691" i="7" l="1"/>
  <c r="B692" i="7"/>
  <c r="E965" i="7"/>
  <c r="I1171" i="7"/>
  <c r="E964" i="7" l="1"/>
  <c r="J692" i="7"/>
  <c r="B693" i="7"/>
  <c r="I1170" i="7"/>
  <c r="J693" i="7" l="1"/>
  <c r="B694" i="7"/>
  <c r="E963" i="7"/>
  <c r="I1169" i="7"/>
  <c r="E962" i="7" l="1"/>
  <c r="J694" i="7"/>
  <c r="B695" i="7"/>
  <c r="I1168" i="7"/>
  <c r="J695" i="7" l="1"/>
  <c r="B696" i="7"/>
  <c r="E961" i="7"/>
  <c r="I1167" i="7"/>
  <c r="E960" i="7" l="1"/>
  <c r="J696" i="7"/>
  <c r="B697" i="7"/>
  <c r="I1166" i="7"/>
  <c r="J697" i="7" l="1"/>
  <c r="B698" i="7"/>
  <c r="E959" i="7"/>
  <c r="I1165" i="7"/>
  <c r="E958" i="7" l="1"/>
  <c r="J698" i="7"/>
  <c r="B699" i="7"/>
  <c r="I1164" i="7"/>
  <c r="J699" i="7" l="1"/>
  <c r="B700" i="7"/>
  <c r="E957" i="7"/>
  <c r="I1163" i="7"/>
  <c r="E956" i="7" l="1"/>
  <c r="J700" i="7"/>
  <c r="B701" i="7"/>
  <c r="I1162" i="7"/>
  <c r="J701" i="7" l="1"/>
  <c r="B702" i="7"/>
  <c r="E955" i="7"/>
  <c r="I1161" i="7"/>
  <c r="E954" i="7" l="1"/>
  <c r="J702" i="7"/>
  <c r="B703" i="7"/>
  <c r="I1160" i="7"/>
  <c r="J703" i="7" l="1"/>
  <c r="B704" i="7"/>
  <c r="E953" i="7"/>
  <c r="I1159" i="7"/>
  <c r="J704" i="7" l="1"/>
  <c r="B705" i="7"/>
  <c r="E952" i="7"/>
  <c r="I1158" i="7"/>
  <c r="E951" i="7" l="1"/>
  <c r="J705" i="7"/>
  <c r="B706" i="7"/>
  <c r="I1157" i="7"/>
  <c r="J706" i="7" l="1"/>
  <c r="B707" i="7"/>
  <c r="E950" i="7"/>
  <c r="I1156" i="7"/>
  <c r="J707" i="7" l="1"/>
  <c r="B708" i="7"/>
  <c r="E949" i="7"/>
  <c r="I1155" i="7"/>
  <c r="E948" i="7" l="1"/>
  <c r="J708" i="7"/>
  <c r="B709" i="7"/>
  <c r="I1154" i="7"/>
  <c r="J709" i="7" l="1"/>
  <c r="B710" i="7"/>
  <c r="E947" i="7"/>
  <c r="I1153" i="7"/>
  <c r="E946" i="7" l="1"/>
  <c r="J710" i="7"/>
  <c r="B711" i="7"/>
  <c r="I1152" i="7"/>
  <c r="J711" i="7" l="1"/>
  <c r="B712" i="7"/>
  <c r="E945" i="7"/>
  <c r="I1151" i="7"/>
  <c r="E944" i="7" l="1"/>
  <c r="J712" i="7"/>
  <c r="B713" i="7"/>
  <c r="I1150" i="7"/>
  <c r="J713" i="7" l="1"/>
  <c r="B714" i="7"/>
  <c r="E943" i="7"/>
  <c r="I1149" i="7"/>
  <c r="E942" i="7" l="1"/>
  <c r="J714" i="7"/>
  <c r="B715" i="7"/>
  <c r="I1148" i="7"/>
  <c r="J715" i="7" l="1"/>
  <c r="B716" i="7"/>
  <c r="E941" i="7"/>
  <c r="I1147" i="7"/>
  <c r="J716" i="7" l="1"/>
  <c r="B717" i="7"/>
  <c r="E940" i="7"/>
  <c r="I1146" i="7"/>
  <c r="E939" i="7" l="1"/>
  <c r="J717" i="7"/>
  <c r="B718" i="7"/>
  <c r="I1145" i="7"/>
  <c r="J718" i="7" l="1"/>
  <c r="B719" i="7"/>
  <c r="E938" i="7"/>
  <c r="I1144" i="7"/>
  <c r="E937" i="7" l="1"/>
  <c r="J719" i="7"/>
  <c r="B720" i="7"/>
  <c r="I1143" i="7"/>
  <c r="J720" i="7" l="1"/>
  <c r="B721" i="7"/>
  <c r="E936" i="7"/>
  <c r="I1142" i="7"/>
  <c r="J721" i="7" l="1"/>
  <c r="B722" i="7"/>
  <c r="E935" i="7"/>
  <c r="I1141" i="7"/>
  <c r="J722" i="7" l="1"/>
  <c r="B723" i="7"/>
  <c r="E934" i="7"/>
  <c r="I1140" i="7"/>
  <c r="E933" i="7" l="1"/>
  <c r="J723" i="7"/>
  <c r="B724" i="7"/>
  <c r="I1139" i="7"/>
  <c r="J724" i="7" l="1"/>
  <c r="B725" i="7"/>
  <c r="E932" i="7"/>
  <c r="I1138" i="7"/>
  <c r="E931" i="7" l="1"/>
  <c r="J725" i="7"/>
  <c r="B726" i="7"/>
  <c r="I1137" i="7"/>
  <c r="J726" i="7" l="1"/>
  <c r="B727" i="7"/>
  <c r="E930" i="7"/>
  <c r="I1136" i="7"/>
  <c r="E929" i="7" l="1"/>
  <c r="J727" i="7"/>
  <c r="B728" i="7"/>
  <c r="I1135" i="7"/>
  <c r="J728" i="7" l="1"/>
  <c r="B729" i="7"/>
  <c r="E928" i="7"/>
  <c r="I1134" i="7"/>
  <c r="E927" i="7" l="1"/>
  <c r="J729" i="7"/>
  <c r="B730" i="7"/>
  <c r="I1133" i="7"/>
  <c r="J730" i="7" l="1"/>
  <c r="B731" i="7"/>
  <c r="E926" i="7"/>
  <c r="I1132" i="7"/>
  <c r="J731" i="7" l="1"/>
  <c r="B732" i="7"/>
  <c r="E925" i="7"/>
  <c r="I1131" i="7"/>
  <c r="E924" i="7" l="1"/>
  <c r="J732" i="7"/>
  <c r="B733" i="7"/>
  <c r="I1130" i="7"/>
  <c r="J733" i="7" l="1"/>
  <c r="B734" i="7"/>
  <c r="E923" i="7"/>
  <c r="I1129" i="7"/>
  <c r="E922" i="7" l="1"/>
  <c r="J734" i="7"/>
  <c r="B735" i="7"/>
  <c r="I1128" i="7"/>
  <c r="J735" i="7" l="1"/>
  <c r="B736" i="7"/>
  <c r="E921" i="7"/>
  <c r="I1127" i="7"/>
  <c r="E920" i="7" l="1"/>
  <c r="J736" i="7"/>
  <c r="B737" i="7"/>
  <c r="I1126" i="7"/>
  <c r="J737" i="7" l="1"/>
  <c r="B738" i="7"/>
  <c r="E919" i="7"/>
  <c r="I1125" i="7"/>
  <c r="J738" i="7" l="1"/>
  <c r="B739" i="7"/>
  <c r="E918" i="7"/>
  <c r="I1124" i="7"/>
  <c r="E917" i="7" l="1"/>
  <c r="J739" i="7"/>
  <c r="B740" i="7"/>
  <c r="I1123" i="7"/>
  <c r="J740" i="7" l="1"/>
  <c r="B741" i="7"/>
  <c r="E916" i="7"/>
  <c r="I1122" i="7"/>
  <c r="E915" i="7" l="1"/>
  <c r="J741" i="7"/>
  <c r="B742" i="7"/>
  <c r="I1121" i="7"/>
  <c r="J742" i="7" l="1"/>
  <c r="B743" i="7"/>
  <c r="E914" i="7"/>
  <c r="I1120" i="7"/>
  <c r="E913" i="7" l="1"/>
  <c r="J743" i="7"/>
  <c r="B744" i="7"/>
  <c r="I1119" i="7"/>
  <c r="J744" i="7" l="1"/>
  <c r="B745" i="7"/>
  <c r="E912" i="7"/>
  <c r="I1118" i="7"/>
  <c r="J745" i="7" l="1"/>
  <c r="B746" i="7"/>
  <c r="E911" i="7"/>
  <c r="I1117" i="7"/>
  <c r="J746" i="7" l="1"/>
  <c r="B747" i="7"/>
  <c r="E910" i="7"/>
  <c r="I1116" i="7"/>
  <c r="E909" i="7" l="1"/>
  <c r="J747" i="7"/>
  <c r="B748" i="7"/>
  <c r="I1115" i="7"/>
  <c r="J748" i="7" l="1"/>
  <c r="B749" i="7"/>
  <c r="E908" i="7"/>
  <c r="I1114" i="7"/>
  <c r="E907" i="7" l="1"/>
  <c r="J749" i="7"/>
  <c r="B750" i="7"/>
  <c r="I1113" i="7"/>
  <c r="J750" i="7" l="1"/>
  <c r="B751" i="7"/>
  <c r="E906" i="7"/>
  <c r="I1112" i="7"/>
  <c r="E905" i="7" l="1"/>
  <c r="J751" i="7"/>
  <c r="B752" i="7"/>
  <c r="I1111" i="7"/>
  <c r="J752" i="7" l="1"/>
  <c r="B753" i="7"/>
  <c r="E904" i="7"/>
  <c r="I1110" i="7"/>
  <c r="E903" i="7" l="1"/>
  <c r="J753" i="7"/>
  <c r="B754" i="7"/>
  <c r="I1109" i="7"/>
  <c r="J754" i="7" l="1"/>
  <c r="B755" i="7"/>
  <c r="E902" i="7"/>
  <c r="I1108" i="7"/>
  <c r="E901" i="7" l="1"/>
  <c r="J755" i="7"/>
  <c r="B756" i="7"/>
  <c r="I1107" i="7"/>
  <c r="J756" i="7" l="1"/>
  <c r="B757" i="7"/>
  <c r="E900" i="7"/>
  <c r="I1106" i="7"/>
  <c r="J757" i="7" l="1"/>
  <c r="B758" i="7"/>
  <c r="E899" i="7"/>
  <c r="I1105" i="7"/>
  <c r="E898" i="7" l="1"/>
  <c r="J758" i="7"/>
  <c r="B759" i="7"/>
  <c r="I1104" i="7"/>
  <c r="J759" i="7" l="1"/>
  <c r="B760" i="7"/>
  <c r="E897" i="7"/>
  <c r="I1103" i="7"/>
  <c r="J760" i="7" l="1"/>
  <c r="B761" i="7"/>
  <c r="E896" i="7"/>
  <c r="I1102" i="7"/>
  <c r="E895" i="7" l="1"/>
  <c r="J761" i="7"/>
  <c r="B762" i="7"/>
  <c r="I1101" i="7"/>
  <c r="J762" i="7" l="1"/>
  <c r="B763" i="7"/>
  <c r="E894" i="7"/>
  <c r="I1100" i="7"/>
  <c r="E893" i="7" l="1"/>
  <c r="J763" i="7"/>
  <c r="B764" i="7"/>
  <c r="I1099" i="7"/>
  <c r="J764" i="7" l="1"/>
  <c r="B765" i="7"/>
  <c r="E892" i="7"/>
  <c r="I1098" i="7"/>
  <c r="J765" i="7" l="1"/>
  <c r="B766" i="7"/>
  <c r="E891" i="7"/>
  <c r="I1097" i="7"/>
  <c r="E890" i="7" l="1"/>
  <c r="J766" i="7"/>
  <c r="B767" i="7"/>
  <c r="I1096" i="7"/>
  <c r="J767" i="7" l="1"/>
  <c r="B768" i="7"/>
  <c r="E889" i="7"/>
  <c r="I1095" i="7"/>
  <c r="E888" i="7" l="1"/>
  <c r="J768" i="7"/>
  <c r="B769" i="7"/>
  <c r="I1094" i="7"/>
  <c r="J769" i="7" l="1"/>
  <c r="B770" i="7"/>
  <c r="E887" i="7"/>
  <c r="I1093" i="7"/>
  <c r="E886" i="7" l="1"/>
  <c r="J770" i="7"/>
  <c r="B771" i="7"/>
  <c r="I1092" i="7"/>
  <c r="J771" i="7" l="1"/>
  <c r="B772" i="7"/>
  <c r="E885" i="7"/>
  <c r="I1091" i="7"/>
  <c r="J772" i="7" l="1"/>
  <c r="B773" i="7"/>
  <c r="E884" i="7"/>
  <c r="I1090" i="7"/>
  <c r="E883" i="7" l="1"/>
  <c r="J773" i="7"/>
  <c r="B774" i="7"/>
  <c r="I1089" i="7"/>
  <c r="J774" i="7" l="1"/>
  <c r="B775" i="7"/>
  <c r="E882" i="7"/>
  <c r="I1088" i="7"/>
  <c r="E881" i="7" l="1"/>
  <c r="J775" i="7"/>
  <c r="B776" i="7"/>
  <c r="I1087" i="7"/>
  <c r="J776" i="7" l="1"/>
  <c r="B777" i="7"/>
  <c r="E880" i="7"/>
  <c r="I1086" i="7"/>
  <c r="E879" i="7" l="1"/>
  <c r="J777" i="7"/>
  <c r="B778" i="7"/>
  <c r="I1085" i="7"/>
  <c r="J778" i="7" l="1"/>
  <c r="B779" i="7"/>
  <c r="E878" i="7"/>
  <c r="I1084" i="7"/>
  <c r="E877" i="7" l="1"/>
  <c r="J779" i="7"/>
  <c r="B780" i="7"/>
  <c r="I1083" i="7"/>
  <c r="J780" i="7" l="1"/>
  <c r="B781" i="7"/>
  <c r="E876" i="7"/>
  <c r="I1082" i="7"/>
  <c r="E875" i="7" l="1"/>
  <c r="J781" i="7"/>
  <c r="B782" i="7"/>
  <c r="I1081" i="7"/>
  <c r="J782" i="7" l="1"/>
  <c r="B783" i="7"/>
  <c r="E874" i="7"/>
  <c r="I1080" i="7"/>
  <c r="E873" i="7" l="1"/>
  <c r="J783" i="7"/>
  <c r="B784" i="7"/>
  <c r="I1079" i="7"/>
  <c r="J784" i="7" l="1"/>
  <c r="B785" i="7"/>
  <c r="E872" i="7"/>
  <c r="I1078" i="7"/>
  <c r="E871" i="7" l="1"/>
  <c r="J785" i="7"/>
  <c r="B786" i="7"/>
  <c r="I1077" i="7"/>
  <c r="J786" i="7" l="1"/>
  <c r="B787" i="7"/>
  <c r="E870" i="7"/>
  <c r="I1076" i="7"/>
  <c r="J787" i="7" l="1"/>
  <c r="B788" i="7"/>
  <c r="E869" i="7"/>
  <c r="I1075" i="7"/>
  <c r="E868" i="7" l="1"/>
  <c r="J788" i="7"/>
  <c r="B789" i="7"/>
  <c r="I1074" i="7"/>
  <c r="J789" i="7" l="1"/>
  <c r="B790" i="7"/>
  <c r="E867" i="7"/>
  <c r="I1073" i="7"/>
  <c r="J790" i="7" l="1"/>
  <c r="B791" i="7"/>
  <c r="E866" i="7"/>
  <c r="I1072" i="7"/>
  <c r="E865" i="7" l="1"/>
  <c r="J791" i="7"/>
  <c r="B792" i="7"/>
  <c r="I1071" i="7"/>
  <c r="J792" i="7" l="1"/>
  <c r="B793" i="7"/>
  <c r="E864" i="7"/>
  <c r="I1070" i="7"/>
  <c r="J793" i="7" l="1"/>
  <c r="B794" i="7"/>
  <c r="E863" i="7"/>
  <c r="I1069" i="7"/>
  <c r="E862" i="7" l="1"/>
  <c r="J794" i="7"/>
  <c r="B795" i="7"/>
  <c r="I1068" i="7"/>
  <c r="J795" i="7" l="1"/>
  <c r="B796" i="7"/>
  <c r="E861" i="7"/>
  <c r="I1067" i="7"/>
  <c r="J796" i="7" l="1"/>
  <c r="B797" i="7"/>
  <c r="E860" i="7"/>
  <c r="I1066" i="7"/>
  <c r="E859" i="7" l="1"/>
  <c r="J797" i="7"/>
  <c r="B798" i="7"/>
  <c r="I1065" i="7"/>
  <c r="J798" i="7" l="1"/>
  <c r="B799" i="7"/>
  <c r="E858" i="7"/>
  <c r="I1064" i="7"/>
  <c r="E857" i="7" l="1"/>
  <c r="J799" i="7"/>
  <c r="B800" i="7"/>
  <c r="I1063" i="7"/>
  <c r="J800" i="7" l="1"/>
  <c r="B801" i="7"/>
  <c r="E856" i="7"/>
  <c r="I1062" i="7"/>
  <c r="E855" i="7" l="1"/>
  <c r="J801" i="7"/>
  <c r="B802" i="7"/>
  <c r="I1061" i="7"/>
  <c r="J802" i="7" l="1"/>
  <c r="B803" i="7"/>
  <c r="E854" i="7"/>
  <c r="I1060" i="7"/>
  <c r="E853" i="7" l="1"/>
  <c r="J803" i="7"/>
  <c r="B804" i="7"/>
  <c r="I1059" i="7"/>
  <c r="J804" i="7" l="1"/>
  <c r="B805" i="7"/>
  <c r="E852" i="7"/>
  <c r="I1058" i="7"/>
  <c r="E851" i="7" l="1"/>
  <c r="J805" i="7"/>
  <c r="B806" i="7"/>
  <c r="I1057" i="7"/>
  <c r="J806" i="7" l="1"/>
  <c r="B807" i="7"/>
  <c r="E850" i="7"/>
  <c r="I1056" i="7"/>
  <c r="J807" i="7" l="1"/>
  <c r="B808" i="7"/>
  <c r="E849" i="7"/>
  <c r="I1055" i="7"/>
  <c r="J808" i="7" l="1"/>
  <c r="B809" i="7"/>
  <c r="E848" i="7"/>
  <c r="I1054" i="7"/>
  <c r="J809" i="7" l="1"/>
  <c r="B810" i="7"/>
  <c r="E847" i="7"/>
  <c r="I1053" i="7"/>
  <c r="E846" i="7" l="1"/>
  <c r="J810" i="7"/>
  <c r="B811" i="7"/>
  <c r="I1052" i="7"/>
  <c r="J811" i="7" l="1"/>
  <c r="B812" i="7"/>
  <c r="E845" i="7"/>
  <c r="I1051" i="7"/>
  <c r="E844" i="7" l="1"/>
  <c r="J812" i="7"/>
  <c r="B813" i="7"/>
  <c r="I1050" i="7"/>
  <c r="J813" i="7" l="1"/>
  <c r="B814" i="7"/>
  <c r="E843" i="7"/>
  <c r="I1049" i="7"/>
  <c r="J814" i="7" l="1"/>
  <c r="B815" i="7"/>
  <c r="E842" i="7"/>
  <c r="I1048" i="7"/>
  <c r="E841" i="7" l="1"/>
  <c r="J815" i="7"/>
  <c r="B816" i="7"/>
  <c r="I1047" i="7"/>
  <c r="J816" i="7" l="1"/>
  <c r="B817" i="7"/>
  <c r="E840" i="7"/>
  <c r="I1046" i="7"/>
  <c r="E839" i="7" l="1"/>
  <c r="J817" i="7"/>
  <c r="B818" i="7"/>
  <c r="I1045" i="7"/>
  <c r="J818" i="7" l="1"/>
  <c r="B819" i="7"/>
  <c r="E838" i="7"/>
  <c r="I1044" i="7"/>
  <c r="J819" i="7" l="1"/>
  <c r="B820" i="7"/>
  <c r="E837" i="7"/>
  <c r="I1043" i="7"/>
  <c r="E836" i="7" l="1"/>
  <c r="J820" i="7"/>
  <c r="B821" i="7"/>
  <c r="I1042" i="7"/>
  <c r="J821" i="7" l="1"/>
  <c r="B822" i="7"/>
  <c r="E835" i="7"/>
  <c r="I1041" i="7"/>
  <c r="J822" i="7" l="1"/>
  <c r="B823" i="7"/>
  <c r="E834" i="7"/>
  <c r="I1040" i="7"/>
  <c r="E833" i="7" l="1"/>
  <c r="J823" i="7"/>
  <c r="B824" i="7"/>
  <c r="I1039" i="7"/>
  <c r="J824" i="7" l="1"/>
  <c r="B825" i="7"/>
  <c r="E832" i="7"/>
  <c r="I1038" i="7"/>
  <c r="J825" i="7" l="1"/>
  <c r="B826" i="7"/>
  <c r="E831" i="7"/>
  <c r="I1037" i="7"/>
  <c r="J826" i="7" l="1"/>
  <c r="B827" i="7"/>
  <c r="E830" i="7"/>
  <c r="I1036" i="7"/>
  <c r="J827" i="7" l="1"/>
  <c r="B828" i="7"/>
  <c r="E829" i="7"/>
  <c r="I1035" i="7"/>
  <c r="E828" i="7" l="1"/>
  <c r="J828" i="7"/>
  <c r="B829" i="7"/>
  <c r="I1034" i="7"/>
  <c r="J829" i="7" l="1"/>
  <c r="B830" i="7"/>
  <c r="E827" i="7"/>
  <c r="I1033" i="7"/>
  <c r="E826" i="7" l="1"/>
  <c r="J830" i="7"/>
  <c r="B831" i="7"/>
  <c r="I1032" i="7"/>
  <c r="J831" i="7" l="1"/>
  <c r="B832" i="7"/>
  <c r="E825" i="7"/>
  <c r="I1031" i="7"/>
  <c r="E824" i="7" l="1"/>
  <c r="J832" i="7"/>
  <c r="B833" i="7"/>
  <c r="I1030" i="7"/>
  <c r="J833" i="7" l="1"/>
  <c r="B834" i="7"/>
  <c r="E823" i="7"/>
  <c r="I1029" i="7"/>
  <c r="E822" i="7" l="1"/>
  <c r="J834" i="7"/>
  <c r="B835" i="7"/>
  <c r="I1028" i="7"/>
  <c r="J835" i="7" l="1"/>
  <c r="B836" i="7"/>
  <c r="E821" i="7"/>
  <c r="I1027" i="7"/>
  <c r="E820" i="7" l="1"/>
  <c r="J836" i="7"/>
  <c r="B837" i="7"/>
  <c r="I1026" i="7"/>
  <c r="J837" i="7" l="1"/>
  <c r="B838" i="7"/>
  <c r="E819" i="7"/>
  <c r="I1025" i="7"/>
  <c r="J838" i="7" l="1"/>
  <c r="B839" i="7"/>
  <c r="E818" i="7"/>
  <c r="I1024" i="7"/>
  <c r="E817" i="7" l="1"/>
  <c r="J839" i="7"/>
  <c r="B840" i="7"/>
  <c r="I1023" i="7"/>
  <c r="J840" i="7" l="1"/>
  <c r="B841" i="7"/>
  <c r="E816" i="7"/>
  <c r="I1022" i="7"/>
  <c r="E815" i="7" l="1"/>
  <c r="J841" i="7"/>
  <c r="B842" i="7"/>
  <c r="I1021" i="7"/>
  <c r="J842" i="7" l="1"/>
  <c r="B843" i="7"/>
  <c r="E814" i="7"/>
  <c r="I1020" i="7"/>
  <c r="E813" i="7" l="1"/>
  <c r="J843" i="7"/>
  <c r="B844" i="7"/>
  <c r="I1019" i="7"/>
  <c r="J844" i="7" l="1"/>
  <c r="B845" i="7"/>
  <c r="E812" i="7"/>
  <c r="I1018" i="7"/>
  <c r="E811" i="7" l="1"/>
  <c r="J845" i="7"/>
  <c r="B846" i="7"/>
  <c r="I1017" i="7"/>
  <c r="J846" i="7" l="1"/>
  <c r="B847" i="7"/>
  <c r="E810" i="7"/>
  <c r="I1016" i="7"/>
  <c r="J847" i="7" l="1"/>
  <c r="B848" i="7"/>
  <c r="E809" i="7"/>
  <c r="I1015" i="7"/>
  <c r="J848" i="7" l="1"/>
  <c r="B849" i="7"/>
  <c r="E808" i="7"/>
  <c r="I1014" i="7"/>
  <c r="E807" i="7" l="1"/>
  <c r="J849" i="7"/>
  <c r="B850" i="7"/>
  <c r="I1013" i="7"/>
  <c r="J850" i="7" l="1"/>
  <c r="B851" i="7"/>
  <c r="E806" i="7"/>
  <c r="I1012" i="7"/>
  <c r="E805" i="7" l="1"/>
  <c r="J851" i="7"/>
  <c r="B852" i="7"/>
  <c r="I1011" i="7"/>
  <c r="J852" i="7" l="1"/>
  <c r="B853" i="7"/>
  <c r="E804" i="7"/>
  <c r="I1010" i="7"/>
  <c r="J853" i="7" l="1"/>
  <c r="B854" i="7"/>
  <c r="E803" i="7"/>
  <c r="I1009" i="7"/>
  <c r="E802" i="7" l="1"/>
  <c r="J854" i="7"/>
  <c r="B855" i="7"/>
  <c r="I1008" i="7"/>
  <c r="J855" i="7" l="1"/>
  <c r="B856" i="7"/>
  <c r="E801" i="7"/>
  <c r="I1007" i="7"/>
  <c r="J856" i="7" l="1"/>
  <c r="B857" i="7"/>
  <c r="E800" i="7"/>
  <c r="I1006" i="7"/>
  <c r="J857" i="7" l="1"/>
  <c r="B858" i="7"/>
  <c r="E799" i="7"/>
  <c r="I1005" i="7"/>
  <c r="E798" i="7" l="1"/>
  <c r="J858" i="7"/>
  <c r="B859" i="7"/>
  <c r="I1004" i="7"/>
  <c r="J859" i="7" l="1"/>
  <c r="B860" i="7"/>
  <c r="E797" i="7"/>
  <c r="I1003" i="7"/>
  <c r="E796" i="7" l="1"/>
  <c r="J860" i="7"/>
  <c r="B861" i="7"/>
  <c r="I1002" i="7"/>
  <c r="J861" i="7" l="1"/>
  <c r="B862" i="7"/>
  <c r="E795" i="7"/>
  <c r="I1001" i="7"/>
  <c r="E794" i="7" l="1"/>
  <c r="J862" i="7"/>
  <c r="B863" i="7"/>
  <c r="I1000" i="7"/>
  <c r="J863" i="7" l="1"/>
  <c r="B864" i="7"/>
  <c r="E793" i="7"/>
  <c r="I999" i="7"/>
  <c r="J864" i="7" l="1"/>
  <c r="B865" i="7"/>
  <c r="E792" i="7"/>
  <c r="I998" i="7"/>
  <c r="E791" i="7" l="1"/>
  <c r="J865" i="7"/>
  <c r="B866" i="7"/>
  <c r="I997" i="7"/>
  <c r="J866" i="7" l="1"/>
  <c r="B867" i="7"/>
  <c r="E790" i="7"/>
  <c r="I996" i="7"/>
  <c r="J867" i="7" l="1"/>
  <c r="B868" i="7"/>
  <c r="E789" i="7"/>
  <c r="I995" i="7"/>
  <c r="E788" i="7" l="1"/>
  <c r="J868" i="7"/>
  <c r="B869" i="7"/>
  <c r="I994" i="7"/>
  <c r="J869" i="7" l="1"/>
  <c r="B870" i="7"/>
  <c r="E787" i="7"/>
  <c r="I993" i="7"/>
  <c r="E786" i="7" l="1"/>
  <c r="J870" i="7"/>
  <c r="B871" i="7"/>
  <c r="I992" i="7"/>
  <c r="J871" i="7" l="1"/>
  <c r="B872" i="7"/>
  <c r="E785" i="7"/>
  <c r="I991" i="7"/>
  <c r="E784" i="7" l="1"/>
  <c r="J872" i="7"/>
  <c r="B873" i="7"/>
  <c r="I990" i="7"/>
  <c r="J873" i="7" l="1"/>
  <c r="B874" i="7"/>
  <c r="E783" i="7"/>
  <c r="I989" i="7"/>
  <c r="J874" i="7" l="1"/>
  <c r="B875" i="7"/>
  <c r="E782" i="7"/>
  <c r="I988" i="7"/>
  <c r="E781" i="7" l="1"/>
  <c r="J875" i="7"/>
  <c r="B876" i="7"/>
  <c r="I987" i="7"/>
  <c r="J876" i="7" l="1"/>
  <c r="B877" i="7"/>
  <c r="E780" i="7"/>
  <c r="I986" i="7"/>
  <c r="J877" i="7" l="1"/>
  <c r="B878" i="7"/>
  <c r="E779" i="7"/>
  <c r="I985" i="7"/>
  <c r="E778" i="7" l="1"/>
  <c r="J878" i="7"/>
  <c r="B879" i="7"/>
  <c r="I984" i="7"/>
  <c r="J879" i="7" l="1"/>
  <c r="B880" i="7"/>
  <c r="E777" i="7"/>
  <c r="I983" i="7"/>
  <c r="J880" i="7" l="1"/>
  <c r="B881" i="7"/>
  <c r="E776" i="7"/>
  <c r="I982" i="7"/>
  <c r="J881" i="7" l="1"/>
  <c r="B882" i="7"/>
  <c r="E775" i="7"/>
  <c r="I981" i="7"/>
  <c r="E774" i="7" l="1"/>
  <c r="J882" i="7"/>
  <c r="B883" i="7"/>
  <c r="I980" i="7"/>
  <c r="J883" i="7" l="1"/>
  <c r="B884" i="7"/>
  <c r="E773" i="7"/>
  <c r="I979" i="7"/>
  <c r="E772" i="7" l="1"/>
  <c r="J884" i="7"/>
  <c r="B885" i="7"/>
  <c r="I978" i="7"/>
  <c r="J885" i="7" l="1"/>
  <c r="B886" i="7"/>
  <c r="E771" i="7"/>
  <c r="I977" i="7"/>
  <c r="E770" i="7" l="1"/>
  <c r="J886" i="7"/>
  <c r="B887" i="7"/>
  <c r="I976" i="7"/>
  <c r="J887" i="7" l="1"/>
  <c r="B888" i="7"/>
  <c r="E769" i="7"/>
  <c r="I975" i="7"/>
  <c r="E768" i="7" l="1"/>
  <c r="J888" i="7"/>
  <c r="B889" i="7"/>
  <c r="I974" i="7"/>
  <c r="J889" i="7" l="1"/>
  <c r="B890" i="7"/>
  <c r="E767" i="7"/>
  <c r="I973" i="7"/>
  <c r="E766" i="7" l="1"/>
  <c r="J890" i="7"/>
  <c r="B891" i="7"/>
  <c r="I972" i="7"/>
  <c r="J891" i="7" l="1"/>
  <c r="B892" i="7"/>
  <c r="E765" i="7"/>
  <c r="I971" i="7"/>
  <c r="E764" i="7" l="1"/>
  <c r="J892" i="7"/>
  <c r="B893" i="7"/>
  <c r="I970" i="7"/>
  <c r="J893" i="7" l="1"/>
  <c r="B894" i="7"/>
  <c r="E763" i="7"/>
  <c r="I969" i="7"/>
  <c r="E762" i="7" l="1"/>
  <c r="J894" i="7"/>
  <c r="B895" i="7"/>
  <c r="I968" i="7"/>
  <c r="J895" i="7" l="1"/>
  <c r="B896" i="7"/>
  <c r="E761" i="7"/>
  <c r="I967" i="7"/>
  <c r="J896" i="7" l="1"/>
  <c r="B897" i="7"/>
  <c r="E760" i="7"/>
  <c r="I966" i="7"/>
  <c r="E759" i="7" l="1"/>
  <c r="J897" i="7"/>
  <c r="B898" i="7"/>
  <c r="I965" i="7"/>
  <c r="J898" i="7" l="1"/>
  <c r="B899" i="7"/>
  <c r="E758" i="7"/>
  <c r="I964" i="7"/>
  <c r="J899" i="7" l="1"/>
  <c r="B900" i="7"/>
  <c r="E757" i="7"/>
  <c r="I963" i="7"/>
  <c r="J900" i="7" l="1"/>
  <c r="B901" i="7"/>
  <c r="E756" i="7"/>
  <c r="I962" i="7"/>
  <c r="E755" i="7" l="1"/>
  <c r="J901" i="7"/>
  <c r="B902" i="7"/>
  <c r="I961" i="7"/>
  <c r="J902" i="7" l="1"/>
  <c r="B903" i="7"/>
  <c r="E754" i="7"/>
  <c r="I960" i="7"/>
  <c r="E753" i="7" l="1"/>
  <c r="J903" i="7"/>
  <c r="B904" i="7"/>
  <c r="I959" i="7"/>
  <c r="J904" i="7" l="1"/>
  <c r="B905" i="7"/>
  <c r="E752" i="7"/>
  <c r="I958" i="7"/>
  <c r="E751" i="7" l="1"/>
  <c r="J905" i="7"/>
  <c r="B906" i="7"/>
  <c r="I957" i="7"/>
  <c r="J906" i="7" l="1"/>
  <c r="B907" i="7"/>
  <c r="E750" i="7"/>
  <c r="I956" i="7"/>
  <c r="E749" i="7" l="1"/>
  <c r="J907" i="7"/>
  <c r="B908" i="7"/>
  <c r="I955" i="7"/>
  <c r="J908" i="7" l="1"/>
  <c r="B909" i="7"/>
  <c r="E748" i="7"/>
  <c r="I954" i="7"/>
  <c r="E747" i="7" l="1"/>
  <c r="J909" i="7"/>
  <c r="B910" i="7"/>
  <c r="I953" i="7"/>
  <c r="J910" i="7" l="1"/>
  <c r="B911" i="7"/>
  <c r="E746" i="7"/>
  <c r="I952" i="7"/>
  <c r="E745" i="7" l="1"/>
  <c r="J911" i="7"/>
  <c r="B912" i="7"/>
  <c r="I951" i="7"/>
  <c r="J912" i="7" l="1"/>
  <c r="B913" i="7"/>
  <c r="E744" i="7"/>
  <c r="I950" i="7"/>
  <c r="J913" i="7" l="1"/>
  <c r="B914" i="7"/>
  <c r="E743" i="7"/>
  <c r="I949" i="7"/>
  <c r="E742" i="7" l="1"/>
  <c r="J914" i="7"/>
  <c r="B915" i="7"/>
  <c r="I948" i="7"/>
  <c r="J915" i="7" l="1"/>
  <c r="B916" i="7"/>
  <c r="E741" i="7"/>
  <c r="I947" i="7"/>
  <c r="E740" i="7" l="1"/>
  <c r="J916" i="7"/>
  <c r="B917" i="7"/>
  <c r="I946" i="7"/>
  <c r="J917" i="7" l="1"/>
  <c r="B918" i="7"/>
  <c r="E739" i="7"/>
  <c r="I945" i="7"/>
  <c r="J918" i="7" l="1"/>
  <c r="B919" i="7"/>
  <c r="E738" i="7"/>
  <c r="I944" i="7"/>
  <c r="E737" i="7" l="1"/>
  <c r="J919" i="7"/>
  <c r="B920" i="7"/>
  <c r="I943" i="7"/>
  <c r="J920" i="7" l="1"/>
  <c r="B921" i="7"/>
  <c r="E736" i="7"/>
  <c r="I942" i="7"/>
  <c r="E735" i="7" l="1"/>
  <c r="J921" i="7"/>
  <c r="B922" i="7"/>
  <c r="I941" i="7"/>
  <c r="J922" i="7" l="1"/>
  <c r="B923" i="7"/>
  <c r="E734" i="7"/>
  <c r="I940" i="7"/>
  <c r="E733" i="7" l="1"/>
  <c r="J923" i="7"/>
  <c r="B924" i="7"/>
  <c r="I939" i="7"/>
  <c r="J924" i="7" l="1"/>
  <c r="B925" i="7"/>
  <c r="E732" i="7"/>
  <c r="I938" i="7"/>
  <c r="J925" i="7" l="1"/>
  <c r="B926" i="7"/>
  <c r="E731" i="7"/>
  <c r="I937" i="7"/>
  <c r="E730" i="7" l="1"/>
  <c r="J926" i="7"/>
  <c r="B927" i="7"/>
  <c r="I936" i="7"/>
  <c r="J927" i="7" l="1"/>
  <c r="B928" i="7"/>
  <c r="E729" i="7"/>
  <c r="I935" i="7"/>
  <c r="E728" i="7" l="1"/>
  <c r="J928" i="7"/>
  <c r="B929" i="7"/>
  <c r="I934" i="7"/>
  <c r="J929" i="7" l="1"/>
  <c r="B930" i="7"/>
  <c r="E727" i="7"/>
  <c r="I933" i="7"/>
  <c r="E726" i="7" l="1"/>
  <c r="J930" i="7"/>
  <c r="B931" i="7"/>
  <c r="I932" i="7"/>
  <c r="J931" i="7" l="1"/>
  <c r="B932" i="7"/>
  <c r="E725" i="7"/>
  <c r="I931" i="7"/>
  <c r="E724" i="7" l="1"/>
  <c r="J932" i="7"/>
  <c r="B933" i="7"/>
  <c r="I930" i="7"/>
  <c r="J933" i="7" l="1"/>
  <c r="B934" i="7"/>
  <c r="E723" i="7"/>
  <c r="I929" i="7"/>
  <c r="E722" i="7" l="1"/>
  <c r="J934" i="7"/>
  <c r="B935" i="7"/>
  <c r="I928" i="7"/>
  <c r="J935" i="7" l="1"/>
  <c r="B936" i="7"/>
  <c r="E721" i="7"/>
  <c r="I927" i="7"/>
  <c r="J936" i="7" l="1"/>
  <c r="B937" i="7"/>
  <c r="E720" i="7"/>
  <c r="I926" i="7"/>
  <c r="J937" i="7" l="1"/>
  <c r="B938" i="7"/>
  <c r="E719" i="7"/>
  <c r="I925" i="7"/>
  <c r="E718" i="7" l="1"/>
  <c r="J938" i="7"/>
  <c r="B939" i="7"/>
  <c r="I924" i="7"/>
  <c r="J939" i="7" l="1"/>
  <c r="B940" i="7"/>
  <c r="E717" i="7"/>
  <c r="I923" i="7"/>
  <c r="E716" i="7" l="1"/>
  <c r="J940" i="7"/>
  <c r="B941" i="7"/>
  <c r="I922" i="7"/>
  <c r="J941" i="7" l="1"/>
  <c r="B942" i="7"/>
  <c r="E715" i="7"/>
  <c r="I921" i="7"/>
  <c r="E714" i="7" l="1"/>
  <c r="J942" i="7"/>
  <c r="B943" i="7"/>
  <c r="I920" i="7"/>
  <c r="J943" i="7" l="1"/>
  <c r="B944" i="7"/>
  <c r="E713" i="7"/>
  <c r="I919" i="7"/>
  <c r="E712" i="7" l="1"/>
  <c r="J944" i="7"/>
  <c r="B945" i="7"/>
  <c r="I918" i="7"/>
  <c r="J945" i="7" l="1"/>
  <c r="B946" i="7"/>
  <c r="E711" i="7"/>
  <c r="I917" i="7"/>
  <c r="E710" i="7" l="1"/>
  <c r="J946" i="7"/>
  <c r="B947" i="7"/>
  <c r="I916" i="7"/>
  <c r="J947" i="7" l="1"/>
  <c r="B948" i="7"/>
  <c r="E709" i="7"/>
  <c r="I915" i="7"/>
  <c r="J948" i="7" l="1"/>
  <c r="B949" i="7"/>
  <c r="E708" i="7"/>
  <c r="I914" i="7"/>
  <c r="E707" i="7" l="1"/>
  <c r="J949" i="7"/>
  <c r="B950" i="7"/>
  <c r="I913" i="7"/>
  <c r="J950" i="7" l="1"/>
  <c r="B951" i="7"/>
  <c r="E706" i="7"/>
  <c r="I912" i="7"/>
  <c r="E705" i="7" l="1"/>
  <c r="J951" i="7"/>
  <c r="B952" i="7"/>
  <c r="I911" i="7"/>
  <c r="J952" i="7" l="1"/>
  <c r="B953" i="7"/>
  <c r="E704" i="7"/>
  <c r="I910" i="7"/>
  <c r="E703" i="7" l="1"/>
  <c r="J953" i="7"/>
  <c r="B954" i="7"/>
  <c r="I909" i="7"/>
  <c r="J954" i="7" l="1"/>
  <c r="B955" i="7"/>
  <c r="E702" i="7"/>
  <c r="I908" i="7"/>
  <c r="E701" i="7" l="1"/>
  <c r="J955" i="7"/>
  <c r="B956" i="7"/>
  <c r="I907" i="7"/>
  <c r="J956" i="7" l="1"/>
  <c r="B957" i="7"/>
  <c r="E700" i="7"/>
  <c r="I906" i="7"/>
  <c r="E699" i="7" l="1"/>
  <c r="J957" i="7"/>
  <c r="B958" i="7"/>
  <c r="I905" i="7"/>
  <c r="J958" i="7" l="1"/>
  <c r="B959" i="7"/>
  <c r="E698" i="7"/>
  <c r="I904" i="7"/>
  <c r="J959" i="7" l="1"/>
  <c r="B960" i="7"/>
  <c r="E697" i="7"/>
  <c r="I903" i="7"/>
  <c r="E696" i="7" l="1"/>
  <c r="J960" i="7"/>
  <c r="B961" i="7"/>
  <c r="I902" i="7"/>
  <c r="J961" i="7" l="1"/>
  <c r="B962" i="7"/>
  <c r="E695" i="7"/>
  <c r="I901" i="7"/>
  <c r="J962" i="7" l="1"/>
  <c r="B963" i="7"/>
  <c r="E694" i="7"/>
  <c r="I900" i="7"/>
  <c r="E693" i="7" l="1"/>
  <c r="J963" i="7"/>
  <c r="B964" i="7"/>
  <c r="I899" i="7"/>
  <c r="J964" i="7" l="1"/>
  <c r="B965" i="7"/>
  <c r="E692" i="7"/>
  <c r="I898" i="7"/>
  <c r="E691" i="7" l="1"/>
  <c r="J965" i="7"/>
  <c r="B966" i="7"/>
  <c r="I897" i="7"/>
  <c r="J966" i="7" l="1"/>
  <c r="B967" i="7"/>
  <c r="E690" i="7"/>
  <c r="I896" i="7"/>
  <c r="J967" i="7" l="1"/>
  <c r="B968" i="7"/>
  <c r="E689" i="7"/>
  <c r="I895" i="7"/>
  <c r="E688" i="7" l="1"/>
  <c r="J968" i="7"/>
  <c r="B969" i="7"/>
  <c r="I894" i="7"/>
  <c r="J969" i="7" l="1"/>
  <c r="B970" i="7"/>
  <c r="E687" i="7"/>
  <c r="I893" i="7"/>
  <c r="E686" i="7" l="1"/>
  <c r="J970" i="7"/>
  <c r="B971" i="7"/>
  <c r="I892" i="7"/>
  <c r="J971" i="7" l="1"/>
  <c r="B972" i="7"/>
  <c r="E685" i="7"/>
  <c r="I891" i="7"/>
  <c r="E684" i="7" l="1"/>
  <c r="J972" i="7"/>
  <c r="B973" i="7"/>
  <c r="I890" i="7"/>
  <c r="J973" i="7" l="1"/>
  <c r="B974" i="7"/>
  <c r="E683" i="7"/>
  <c r="I889" i="7"/>
  <c r="J974" i="7" l="1"/>
  <c r="B975" i="7"/>
  <c r="E682" i="7"/>
  <c r="I888" i="7"/>
  <c r="J975" i="7" l="1"/>
  <c r="B976" i="7"/>
  <c r="E681" i="7"/>
  <c r="I887" i="7"/>
  <c r="E680" i="7" l="1"/>
  <c r="J976" i="7"/>
  <c r="B977" i="7"/>
  <c r="I886" i="7"/>
  <c r="J977" i="7" l="1"/>
  <c r="B978" i="7"/>
  <c r="E679" i="7"/>
  <c r="I885" i="7"/>
  <c r="J978" i="7" l="1"/>
  <c r="B979" i="7"/>
  <c r="E678" i="7"/>
  <c r="I884" i="7"/>
  <c r="J979" i="7" l="1"/>
  <c r="B980" i="7"/>
  <c r="E677" i="7"/>
  <c r="I883" i="7"/>
  <c r="J980" i="7" l="1"/>
  <c r="B981" i="7"/>
  <c r="E676" i="7"/>
  <c r="I882" i="7"/>
  <c r="J981" i="7" l="1"/>
  <c r="B982" i="7"/>
  <c r="E675" i="7"/>
  <c r="I881" i="7"/>
  <c r="J982" i="7" l="1"/>
  <c r="B983" i="7"/>
  <c r="E674" i="7"/>
  <c r="I880" i="7"/>
  <c r="J983" i="7" l="1"/>
  <c r="B984" i="7"/>
  <c r="E673" i="7"/>
  <c r="I879" i="7"/>
  <c r="E672" i="7" l="1"/>
  <c r="J984" i="7"/>
  <c r="B985" i="7"/>
  <c r="I878" i="7"/>
  <c r="J985" i="7" l="1"/>
  <c r="B986" i="7"/>
  <c r="E671" i="7"/>
  <c r="I877" i="7"/>
  <c r="E670" i="7" l="1"/>
  <c r="J986" i="7"/>
  <c r="B987" i="7"/>
  <c r="I876" i="7"/>
  <c r="J987" i="7" l="1"/>
  <c r="B988" i="7"/>
  <c r="E669" i="7"/>
  <c r="I875" i="7"/>
  <c r="E668" i="7" l="1"/>
  <c r="J988" i="7"/>
  <c r="B989" i="7"/>
  <c r="I874" i="7"/>
  <c r="J989" i="7" l="1"/>
  <c r="B990" i="7"/>
  <c r="E667" i="7"/>
  <c r="I873" i="7"/>
  <c r="E666" i="7" l="1"/>
  <c r="J990" i="7"/>
  <c r="B991" i="7"/>
  <c r="I872" i="7"/>
  <c r="J991" i="7" l="1"/>
  <c r="B992" i="7"/>
  <c r="E665" i="7"/>
  <c r="I871" i="7"/>
  <c r="J992" i="7" l="1"/>
  <c r="B993" i="7"/>
  <c r="E664" i="7"/>
  <c r="I870" i="7"/>
  <c r="E663" i="7" l="1"/>
  <c r="J993" i="7"/>
  <c r="B994" i="7"/>
  <c r="I869" i="7"/>
  <c r="J994" i="7" l="1"/>
  <c r="B995" i="7"/>
  <c r="E662" i="7"/>
  <c r="I868" i="7"/>
  <c r="E661" i="7" l="1"/>
  <c r="J995" i="7"/>
  <c r="B996" i="7"/>
  <c r="I867" i="7"/>
  <c r="J996" i="7" l="1"/>
  <c r="B997" i="7"/>
  <c r="E660" i="7"/>
  <c r="I866" i="7"/>
  <c r="E659" i="7" l="1"/>
  <c r="J997" i="7"/>
  <c r="B998" i="7"/>
  <c r="I865" i="7"/>
  <c r="J998" i="7" l="1"/>
  <c r="B999" i="7"/>
  <c r="E658" i="7"/>
  <c r="I864" i="7"/>
  <c r="E657" i="7" l="1"/>
  <c r="J999" i="7"/>
  <c r="B1000" i="7"/>
  <c r="I863" i="7"/>
  <c r="J1000" i="7" l="1"/>
  <c r="B1001" i="7"/>
  <c r="E656" i="7"/>
  <c r="I862" i="7"/>
  <c r="J1001" i="7" l="1"/>
  <c r="B1002" i="7"/>
  <c r="E655" i="7"/>
  <c r="I861" i="7"/>
  <c r="E654" i="7" l="1"/>
  <c r="J1002" i="7"/>
  <c r="B1003" i="7"/>
  <c r="I860" i="7"/>
  <c r="J1003" i="7" l="1"/>
  <c r="B1004" i="7"/>
  <c r="E653" i="7"/>
  <c r="I859" i="7"/>
  <c r="E652" i="7" l="1"/>
  <c r="J1004" i="7"/>
  <c r="B1005" i="7"/>
  <c r="I858" i="7"/>
  <c r="J1005" i="7" l="1"/>
  <c r="B1006" i="7"/>
  <c r="E651" i="7"/>
  <c r="I857" i="7"/>
  <c r="E650" i="7" l="1"/>
  <c r="J1006" i="7"/>
  <c r="B1007" i="7"/>
  <c r="I856" i="7"/>
  <c r="J1007" i="7" l="1"/>
  <c r="B1008" i="7"/>
  <c r="E649" i="7"/>
  <c r="I855" i="7"/>
  <c r="J1008" i="7" l="1"/>
  <c r="B1009" i="7"/>
  <c r="E648" i="7"/>
  <c r="I854" i="7"/>
  <c r="E647" i="7" l="1"/>
  <c r="J1009" i="7"/>
  <c r="B1010" i="7"/>
  <c r="I853" i="7"/>
  <c r="J1010" i="7" l="1"/>
  <c r="B1011" i="7"/>
  <c r="E646" i="7"/>
  <c r="I852" i="7"/>
  <c r="E645" i="7" l="1"/>
  <c r="J1011" i="7"/>
  <c r="B1012" i="7"/>
  <c r="I851" i="7"/>
  <c r="J1012" i="7" l="1"/>
  <c r="B1013" i="7"/>
  <c r="E644" i="7"/>
  <c r="I850" i="7"/>
  <c r="E643" i="7" l="1"/>
  <c r="J1013" i="7"/>
  <c r="B1014" i="7"/>
  <c r="I849" i="7"/>
  <c r="J1014" i="7" l="1"/>
  <c r="B1015" i="7"/>
  <c r="E642" i="7"/>
  <c r="I848" i="7"/>
  <c r="E641" i="7" l="1"/>
  <c r="J1015" i="7"/>
  <c r="B1016" i="7"/>
  <c r="I847" i="7"/>
  <c r="J1016" i="7" l="1"/>
  <c r="B1017" i="7"/>
  <c r="E640" i="7"/>
  <c r="I846" i="7"/>
  <c r="E639" i="7" l="1"/>
  <c r="J1017" i="7"/>
  <c r="B1018" i="7"/>
  <c r="I845" i="7"/>
  <c r="J1018" i="7" l="1"/>
  <c r="B1019" i="7"/>
  <c r="E638" i="7"/>
  <c r="I844" i="7"/>
  <c r="E637" i="7" l="1"/>
  <c r="J1019" i="7"/>
  <c r="B1020" i="7"/>
  <c r="I843" i="7"/>
  <c r="J1020" i="7" l="1"/>
  <c r="B1021" i="7"/>
  <c r="E636" i="7"/>
  <c r="I842" i="7"/>
  <c r="E635" i="7" l="1"/>
  <c r="J1021" i="7"/>
  <c r="B1022" i="7"/>
  <c r="I841" i="7"/>
  <c r="J1022" i="7" l="1"/>
  <c r="B1023" i="7"/>
  <c r="E634" i="7"/>
  <c r="I840" i="7"/>
  <c r="E633" i="7" l="1"/>
  <c r="J1023" i="7"/>
  <c r="B1024" i="7"/>
  <c r="I839" i="7"/>
  <c r="J1024" i="7" l="1"/>
  <c r="B1025" i="7"/>
  <c r="E632" i="7"/>
  <c r="I838" i="7"/>
  <c r="J1025" i="7" l="1"/>
  <c r="B1026" i="7"/>
  <c r="E631" i="7"/>
  <c r="I837" i="7"/>
  <c r="E630" i="7" l="1"/>
  <c r="J1026" i="7"/>
  <c r="B1027" i="7"/>
  <c r="I836" i="7"/>
  <c r="J1027" i="7" l="1"/>
  <c r="B1028" i="7"/>
  <c r="E629" i="7"/>
  <c r="I835" i="7"/>
  <c r="J1028" i="7" l="1"/>
  <c r="B1029" i="7"/>
  <c r="E628" i="7"/>
  <c r="I834" i="7"/>
  <c r="E627" i="7" l="1"/>
  <c r="J1029" i="7"/>
  <c r="B1030" i="7"/>
  <c r="I833" i="7"/>
  <c r="J1030" i="7" l="1"/>
  <c r="B1031" i="7"/>
  <c r="E626" i="7"/>
  <c r="I832" i="7"/>
  <c r="E625" i="7" l="1"/>
  <c r="J1031" i="7"/>
  <c r="B1032" i="7"/>
  <c r="I831" i="7"/>
  <c r="J1032" i="7" l="1"/>
  <c r="B1033" i="7"/>
  <c r="E624" i="7"/>
  <c r="I830" i="7"/>
  <c r="E623" i="7" l="1"/>
  <c r="J1033" i="7"/>
  <c r="B1034" i="7"/>
  <c r="I829" i="7"/>
  <c r="J1034" i="7" l="1"/>
  <c r="B1035" i="7"/>
  <c r="E622" i="7"/>
  <c r="I828" i="7"/>
  <c r="E621" i="7" l="1"/>
  <c r="J1035" i="7"/>
  <c r="B1036" i="7"/>
  <c r="I827" i="7"/>
  <c r="J1036" i="7" l="1"/>
  <c r="B1037" i="7"/>
  <c r="E620" i="7"/>
  <c r="I826" i="7"/>
  <c r="E619" i="7" l="1"/>
  <c r="J1037" i="7"/>
  <c r="B1038" i="7"/>
  <c r="I825" i="7"/>
  <c r="J1038" i="7" l="1"/>
  <c r="B1039" i="7"/>
  <c r="E618" i="7"/>
  <c r="I824" i="7"/>
  <c r="E617" i="7" l="1"/>
  <c r="J1039" i="7"/>
  <c r="B1040" i="7"/>
  <c r="I823" i="7"/>
  <c r="J1040" i="7" l="1"/>
  <c r="B1041" i="7"/>
  <c r="E616" i="7"/>
  <c r="I822" i="7"/>
  <c r="J1041" i="7" l="1"/>
  <c r="B1042" i="7"/>
  <c r="E615" i="7"/>
  <c r="I821" i="7"/>
  <c r="E614" i="7" l="1"/>
  <c r="J1042" i="7"/>
  <c r="B1043" i="7"/>
  <c r="I820" i="7"/>
  <c r="J1043" i="7" l="1"/>
  <c r="B1044" i="7"/>
  <c r="E613" i="7"/>
  <c r="I819" i="7"/>
  <c r="J1044" i="7" l="1"/>
  <c r="B1045" i="7"/>
  <c r="E612" i="7"/>
  <c r="I818" i="7"/>
  <c r="E611" i="7" l="1"/>
  <c r="J1045" i="7"/>
  <c r="B1046" i="7"/>
  <c r="I817" i="7"/>
  <c r="J1046" i="7" l="1"/>
  <c r="B1047" i="7"/>
  <c r="E610" i="7"/>
  <c r="I816" i="7"/>
  <c r="E609" i="7" l="1"/>
  <c r="J1047" i="7"/>
  <c r="B1048" i="7"/>
  <c r="I815" i="7"/>
  <c r="J1048" i="7" l="1"/>
  <c r="B1049" i="7"/>
  <c r="E608" i="7"/>
  <c r="I814" i="7"/>
  <c r="E607" i="7" l="1"/>
  <c r="J1049" i="7"/>
  <c r="B1050" i="7"/>
  <c r="I813" i="7"/>
  <c r="J1050" i="7" l="1"/>
  <c r="B1051" i="7"/>
  <c r="E606" i="7"/>
  <c r="I812" i="7"/>
  <c r="E605" i="7" l="1"/>
  <c r="J1051" i="7"/>
  <c r="B1052" i="7"/>
  <c r="I811" i="7"/>
  <c r="J1052" i="7" l="1"/>
  <c r="B1053" i="7"/>
  <c r="E604" i="7"/>
  <c r="I810" i="7"/>
  <c r="E603" i="7" l="1"/>
  <c r="J1053" i="7"/>
  <c r="B1054" i="7"/>
  <c r="I809" i="7"/>
  <c r="J1054" i="7" l="1"/>
  <c r="B1055" i="7"/>
  <c r="E602" i="7"/>
  <c r="I808" i="7"/>
  <c r="E601" i="7" l="1"/>
  <c r="J1055" i="7"/>
  <c r="B1056" i="7"/>
  <c r="I807" i="7"/>
  <c r="J1056" i="7" l="1"/>
  <c r="B1057" i="7"/>
  <c r="E600" i="7"/>
  <c r="I806" i="7"/>
  <c r="E599" i="7" l="1"/>
  <c r="J1057" i="7"/>
  <c r="B1058" i="7"/>
  <c r="I805" i="7"/>
  <c r="J1058" i="7" l="1"/>
  <c r="B1059" i="7"/>
  <c r="E598" i="7"/>
  <c r="I804" i="7"/>
  <c r="J1059" i="7" l="1"/>
  <c r="B1060" i="7"/>
  <c r="E597" i="7"/>
  <c r="I803" i="7"/>
  <c r="J1060" i="7" l="1"/>
  <c r="B1061" i="7"/>
  <c r="E596" i="7"/>
  <c r="I802" i="7"/>
  <c r="E595" i="7" l="1"/>
  <c r="J1061" i="7"/>
  <c r="B1062" i="7"/>
  <c r="I801" i="7"/>
  <c r="J1062" i="7" l="1"/>
  <c r="B1063" i="7"/>
  <c r="E594" i="7"/>
  <c r="I800" i="7"/>
  <c r="J1063" i="7" l="1"/>
  <c r="B1064" i="7"/>
  <c r="E593" i="7"/>
  <c r="I799" i="7"/>
  <c r="E592" i="7" l="1"/>
  <c r="J1064" i="7"/>
  <c r="B1065" i="7"/>
  <c r="I798" i="7"/>
  <c r="J1065" i="7" l="1"/>
  <c r="B1066" i="7"/>
  <c r="E591" i="7"/>
  <c r="I797" i="7"/>
  <c r="E590" i="7" l="1"/>
  <c r="J1066" i="7"/>
  <c r="B1067" i="7"/>
  <c r="I796" i="7"/>
  <c r="J1067" i="7" l="1"/>
  <c r="B1068" i="7"/>
  <c r="E589" i="7"/>
  <c r="I795" i="7"/>
  <c r="E588" i="7" l="1"/>
  <c r="J1068" i="7"/>
  <c r="B1069" i="7"/>
  <c r="I794" i="7"/>
  <c r="J1069" i="7" l="1"/>
  <c r="B1070" i="7"/>
  <c r="E587" i="7"/>
  <c r="I793" i="7"/>
  <c r="E586" i="7" l="1"/>
  <c r="J1070" i="7"/>
  <c r="B1071" i="7"/>
  <c r="I792" i="7"/>
  <c r="J1071" i="7" l="1"/>
  <c r="B1072" i="7"/>
  <c r="E585" i="7"/>
  <c r="I791" i="7"/>
  <c r="J1072" i="7" l="1"/>
  <c r="B1073" i="7"/>
  <c r="E584" i="7"/>
  <c r="I790" i="7"/>
  <c r="J1073" i="7" l="1"/>
  <c r="B1074" i="7"/>
  <c r="E583" i="7"/>
  <c r="I789" i="7"/>
  <c r="J1074" i="7" l="1"/>
  <c r="B1075" i="7"/>
  <c r="E582" i="7"/>
  <c r="I788" i="7"/>
  <c r="E581" i="7" l="1"/>
  <c r="J1075" i="7"/>
  <c r="B1076" i="7"/>
  <c r="I787" i="7"/>
  <c r="J1076" i="7" l="1"/>
  <c r="B1077" i="7"/>
  <c r="E580" i="7"/>
  <c r="I786" i="7"/>
  <c r="J1077" i="7" l="1"/>
  <c r="B1078" i="7"/>
  <c r="E579" i="7"/>
  <c r="I785" i="7"/>
  <c r="E578" i="7" l="1"/>
  <c r="J1078" i="7"/>
  <c r="B1079" i="7"/>
  <c r="I784" i="7"/>
  <c r="J1079" i="7" l="1"/>
  <c r="B1080" i="7"/>
  <c r="E577" i="7"/>
  <c r="I783" i="7"/>
  <c r="E576" i="7" l="1"/>
  <c r="J1080" i="7"/>
  <c r="B1081" i="7"/>
  <c r="I782" i="7"/>
  <c r="J1081" i="7" l="1"/>
  <c r="B1082" i="7"/>
  <c r="E575" i="7"/>
  <c r="I781" i="7"/>
  <c r="E574" i="7" l="1"/>
  <c r="J1082" i="7"/>
  <c r="B1083" i="7"/>
  <c r="I780" i="7"/>
  <c r="J1083" i="7" l="1"/>
  <c r="B1084" i="7"/>
  <c r="E573" i="7"/>
  <c r="I779" i="7"/>
  <c r="E572" i="7" l="1"/>
  <c r="J1084" i="7"/>
  <c r="B1085" i="7"/>
  <c r="I778" i="7"/>
  <c r="J1085" i="7" l="1"/>
  <c r="B1086" i="7"/>
  <c r="E571" i="7"/>
  <c r="I777" i="7"/>
  <c r="E570" i="7" l="1"/>
  <c r="J1086" i="7"/>
  <c r="B1087" i="7"/>
  <c r="I776" i="7"/>
  <c r="J1087" i="7" l="1"/>
  <c r="B1088" i="7"/>
  <c r="E569" i="7"/>
  <c r="I775" i="7"/>
  <c r="E568" i="7" l="1"/>
  <c r="J1088" i="7"/>
  <c r="B1089" i="7"/>
  <c r="I774" i="7"/>
  <c r="J1089" i="7" l="1"/>
  <c r="B1090" i="7"/>
  <c r="E567" i="7"/>
  <c r="I773" i="7"/>
  <c r="E566" i="7" l="1"/>
  <c r="J1090" i="7"/>
  <c r="B1091" i="7"/>
  <c r="I772" i="7"/>
  <c r="J1091" i="7" l="1"/>
  <c r="B1092" i="7"/>
  <c r="E565" i="7"/>
  <c r="I771" i="7"/>
  <c r="E564" i="7" l="1"/>
  <c r="J1092" i="7"/>
  <c r="B1093" i="7"/>
  <c r="I770" i="7"/>
  <c r="J1093" i="7" l="1"/>
  <c r="B1094" i="7"/>
  <c r="E563" i="7"/>
  <c r="I769" i="7"/>
  <c r="E562" i="7" l="1"/>
  <c r="J1094" i="7"/>
  <c r="B1095" i="7"/>
  <c r="I768" i="7"/>
  <c r="J1095" i="7" l="1"/>
  <c r="B1096" i="7"/>
  <c r="E561" i="7"/>
  <c r="I767" i="7"/>
  <c r="J1096" i="7" l="1"/>
  <c r="B1097" i="7"/>
  <c r="E560" i="7"/>
  <c r="I766" i="7"/>
  <c r="E559" i="7" l="1"/>
  <c r="J1097" i="7"/>
  <c r="B1098" i="7"/>
  <c r="I765" i="7"/>
  <c r="J1098" i="7" l="1"/>
  <c r="B1099" i="7"/>
  <c r="E558" i="7"/>
  <c r="I764" i="7"/>
  <c r="J1099" i="7" l="1"/>
  <c r="B1100" i="7"/>
  <c r="E557" i="7"/>
  <c r="I763" i="7"/>
  <c r="J1100" i="7" l="1"/>
  <c r="B1101" i="7"/>
  <c r="E556" i="7"/>
  <c r="I762" i="7"/>
  <c r="E555" i="7" l="1"/>
  <c r="J1101" i="7"/>
  <c r="B1102" i="7"/>
  <c r="I761" i="7"/>
  <c r="J1102" i="7" l="1"/>
  <c r="B1103" i="7"/>
  <c r="E554" i="7"/>
  <c r="I760" i="7"/>
  <c r="J1103" i="7" l="1"/>
  <c r="B1104" i="7"/>
  <c r="E553" i="7"/>
  <c r="I759" i="7"/>
  <c r="J1104" i="7" l="1"/>
  <c r="B1105" i="7"/>
  <c r="E552" i="7"/>
  <c r="I758" i="7"/>
  <c r="J1105" i="7" l="1"/>
  <c r="B1106" i="7"/>
  <c r="E551" i="7"/>
  <c r="I757" i="7"/>
  <c r="E550" i="7" l="1"/>
  <c r="J1106" i="7"/>
  <c r="B1107" i="7"/>
  <c r="I756" i="7"/>
  <c r="J1107" i="7" l="1"/>
  <c r="B1108" i="7"/>
  <c r="E549" i="7"/>
  <c r="I755" i="7"/>
  <c r="J1108" i="7" l="1"/>
  <c r="B1109" i="7"/>
  <c r="E548" i="7"/>
  <c r="I754" i="7"/>
  <c r="J1109" i="7" l="1"/>
  <c r="B1110" i="7"/>
  <c r="E547" i="7"/>
  <c r="I753" i="7"/>
  <c r="J1110" i="7" l="1"/>
  <c r="B1111" i="7"/>
  <c r="E546" i="7"/>
  <c r="I752" i="7"/>
  <c r="E545" i="7" l="1"/>
  <c r="J1111" i="7"/>
  <c r="B1112" i="7"/>
  <c r="I751" i="7"/>
  <c r="J1112" i="7" l="1"/>
  <c r="B1113" i="7"/>
  <c r="E544" i="7"/>
  <c r="I750" i="7"/>
  <c r="J1113" i="7" l="1"/>
  <c r="B1114" i="7"/>
  <c r="E543" i="7"/>
  <c r="I749" i="7"/>
  <c r="E542" i="7" l="1"/>
  <c r="J1114" i="7"/>
  <c r="B1115" i="7"/>
  <c r="I748" i="7"/>
  <c r="J1115" i="7" l="1"/>
  <c r="B1116" i="7"/>
  <c r="E541" i="7"/>
  <c r="I747" i="7"/>
  <c r="E540" i="7" l="1"/>
  <c r="J1116" i="7"/>
  <c r="B1117" i="7"/>
  <c r="I746" i="7"/>
  <c r="J1117" i="7" l="1"/>
  <c r="B1118" i="7"/>
  <c r="E539" i="7"/>
  <c r="I745" i="7"/>
  <c r="J1118" i="7" l="1"/>
  <c r="B1119" i="7"/>
  <c r="E538" i="7"/>
  <c r="I744" i="7"/>
  <c r="E537" i="7" l="1"/>
  <c r="J1119" i="7"/>
  <c r="B1120" i="7"/>
  <c r="I743" i="7"/>
  <c r="J1120" i="7" l="1"/>
  <c r="B1121" i="7"/>
  <c r="E536" i="7"/>
  <c r="I742" i="7"/>
  <c r="E535" i="7" l="1"/>
  <c r="J1121" i="7"/>
  <c r="B1122" i="7"/>
  <c r="I741" i="7"/>
  <c r="J1122" i="7" l="1"/>
  <c r="B1123" i="7"/>
  <c r="E534" i="7"/>
  <c r="I740" i="7"/>
  <c r="E533" i="7" l="1"/>
  <c r="J1123" i="7"/>
  <c r="B1124" i="7"/>
  <c r="I739" i="7"/>
  <c r="J1124" i="7" l="1"/>
  <c r="B1125" i="7"/>
  <c r="E532" i="7"/>
  <c r="I738" i="7"/>
  <c r="E531" i="7" l="1"/>
  <c r="J1125" i="7"/>
  <c r="B1126" i="7"/>
  <c r="I737" i="7"/>
  <c r="J1126" i="7" l="1"/>
  <c r="B1127" i="7"/>
  <c r="E530" i="7"/>
  <c r="I736" i="7"/>
  <c r="J1127" i="7" l="1"/>
  <c r="B1128" i="7"/>
  <c r="E529" i="7"/>
  <c r="I735" i="7"/>
  <c r="E528" i="7" l="1"/>
  <c r="J1128" i="7"/>
  <c r="B1129" i="7"/>
  <c r="I734" i="7"/>
  <c r="J1129" i="7" l="1"/>
  <c r="B1130" i="7"/>
  <c r="E527" i="7"/>
  <c r="I733" i="7"/>
  <c r="E526" i="7" l="1"/>
  <c r="J1130" i="7"/>
  <c r="B1131" i="7"/>
  <c r="I732" i="7"/>
  <c r="J1131" i="7" l="1"/>
  <c r="B1132" i="7"/>
  <c r="E525" i="7"/>
  <c r="I731" i="7"/>
  <c r="E524" i="7" l="1"/>
  <c r="J1132" i="7"/>
  <c r="B1133" i="7"/>
  <c r="I730" i="7"/>
  <c r="J1133" i="7" l="1"/>
  <c r="B1134" i="7"/>
  <c r="E523" i="7"/>
  <c r="I729" i="7"/>
  <c r="E522" i="7" l="1"/>
  <c r="J1134" i="7"/>
  <c r="B1135" i="7"/>
  <c r="I728" i="7"/>
  <c r="J1135" i="7" l="1"/>
  <c r="B1136" i="7"/>
  <c r="E521" i="7"/>
  <c r="I727" i="7"/>
  <c r="E520" i="7" l="1"/>
  <c r="J1136" i="7"/>
  <c r="B1137" i="7"/>
  <c r="I726" i="7"/>
  <c r="J1137" i="7" l="1"/>
  <c r="B1138" i="7"/>
  <c r="E519" i="7"/>
  <c r="I725" i="7"/>
  <c r="E518" i="7" l="1"/>
  <c r="J1138" i="7"/>
  <c r="B1139" i="7"/>
  <c r="I724" i="7"/>
  <c r="J1139" i="7" l="1"/>
  <c r="B1140" i="7"/>
  <c r="E517" i="7"/>
  <c r="I723" i="7"/>
  <c r="J1140" i="7" l="1"/>
  <c r="B1141" i="7"/>
  <c r="E516" i="7"/>
  <c r="I722" i="7"/>
  <c r="E515" i="7" l="1"/>
  <c r="J1141" i="7"/>
  <c r="B1142" i="7"/>
  <c r="I721" i="7"/>
  <c r="J1142" i="7" l="1"/>
  <c r="B1143" i="7"/>
  <c r="E514" i="7"/>
  <c r="I720" i="7"/>
  <c r="E513" i="7" l="1"/>
  <c r="J1143" i="7"/>
  <c r="B1144" i="7"/>
  <c r="I719" i="7"/>
  <c r="J1144" i="7" l="1"/>
  <c r="B1145" i="7"/>
  <c r="E512" i="7"/>
  <c r="I718" i="7"/>
  <c r="E511" i="7" l="1"/>
  <c r="J1145" i="7"/>
  <c r="B1146" i="7"/>
  <c r="I717" i="7"/>
  <c r="J1146" i="7" l="1"/>
  <c r="B1147" i="7"/>
  <c r="E510" i="7"/>
  <c r="I716" i="7"/>
  <c r="E509" i="7" l="1"/>
  <c r="J1147" i="7"/>
  <c r="B1148" i="7"/>
  <c r="I715" i="7"/>
  <c r="J1148" i="7" l="1"/>
  <c r="B1149" i="7"/>
  <c r="E508" i="7"/>
  <c r="I714" i="7"/>
  <c r="J1149" i="7" l="1"/>
  <c r="B1150" i="7"/>
  <c r="E507" i="7"/>
  <c r="I713" i="7"/>
  <c r="E506" i="7" l="1"/>
  <c r="J1150" i="7"/>
  <c r="B1151" i="7"/>
  <c r="I712" i="7"/>
  <c r="J1151" i="7" l="1"/>
  <c r="B1152" i="7"/>
  <c r="E505" i="7"/>
  <c r="I711" i="7"/>
  <c r="E504" i="7" l="1"/>
  <c r="J1152" i="7"/>
  <c r="B1153" i="7"/>
  <c r="I710" i="7"/>
  <c r="J1153" i="7" l="1"/>
  <c r="B1154" i="7"/>
  <c r="E503" i="7"/>
  <c r="I709" i="7"/>
  <c r="E502" i="7" l="1"/>
  <c r="J1154" i="7"/>
  <c r="B1155" i="7"/>
  <c r="I708" i="7"/>
  <c r="J1155" i="7" l="1"/>
  <c r="B1156" i="7"/>
  <c r="E501" i="7"/>
  <c r="I707" i="7"/>
  <c r="E500" i="7" l="1"/>
  <c r="J1156" i="7"/>
  <c r="B1157" i="7"/>
  <c r="I706" i="7"/>
  <c r="J1157" i="7" l="1"/>
  <c r="B1158" i="7"/>
  <c r="E499" i="7"/>
  <c r="I705" i="7"/>
  <c r="J1158" i="7" l="1"/>
  <c r="B1159" i="7"/>
  <c r="E498" i="7"/>
  <c r="I704" i="7"/>
  <c r="E497" i="7" l="1"/>
  <c r="J1159" i="7"/>
  <c r="B1160" i="7"/>
  <c r="I703" i="7"/>
  <c r="J1160" i="7" l="1"/>
  <c r="B1161" i="7"/>
  <c r="E496" i="7"/>
  <c r="I702" i="7"/>
  <c r="E495" i="7" l="1"/>
  <c r="J1161" i="7"/>
  <c r="B1162" i="7"/>
  <c r="I701" i="7"/>
  <c r="J1162" i="7" l="1"/>
  <c r="B1163" i="7"/>
  <c r="E494" i="7"/>
  <c r="I700" i="7"/>
  <c r="J1163" i="7" l="1"/>
  <c r="B1164" i="7"/>
  <c r="E493" i="7"/>
  <c r="I699" i="7"/>
  <c r="E492" i="7" l="1"/>
  <c r="J1164" i="7"/>
  <c r="B1165" i="7"/>
  <c r="I698" i="7"/>
  <c r="J1165" i="7" l="1"/>
  <c r="B1166" i="7"/>
  <c r="E491" i="7"/>
  <c r="I697" i="7"/>
  <c r="E490" i="7" l="1"/>
  <c r="J1166" i="7"/>
  <c r="B1167" i="7"/>
  <c r="I696" i="7"/>
  <c r="J1167" i="7" l="1"/>
  <c r="B1168" i="7"/>
  <c r="E489" i="7"/>
  <c r="I695" i="7"/>
  <c r="E488" i="7" l="1"/>
  <c r="J1168" i="7"/>
  <c r="B1169" i="7"/>
  <c r="I694" i="7"/>
  <c r="J1169" i="7" l="1"/>
  <c r="B1170" i="7"/>
  <c r="E487" i="7"/>
  <c r="I693" i="7"/>
  <c r="E486" i="7" l="1"/>
  <c r="J1170" i="7"/>
  <c r="B1171" i="7"/>
  <c r="I692" i="7"/>
  <c r="J1171" i="7" l="1"/>
  <c r="B1172" i="7"/>
  <c r="E485" i="7"/>
  <c r="I691" i="7"/>
  <c r="J1172" i="7" l="1"/>
  <c r="B1173" i="7"/>
  <c r="E484" i="7"/>
  <c r="I690" i="7"/>
  <c r="E483" i="7" l="1"/>
  <c r="J1173" i="7"/>
  <c r="B1174" i="7"/>
  <c r="I689" i="7"/>
  <c r="J1174" i="7" l="1"/>
  <c r="B1175" i="7"/>
  <c r="E482" i="7"/>
  <c r="I688" i="7"/>
  <c r="E481" i="7" l="1"/>
  <c r="J1175" i="7"/>
  <c r="B1176" i="7"/>
  <c r="I687" i="7"/>
  <c r="J1176" i="7" l="1"/>
  <c r="B1177" i="7"/>
  <c r="E480" i="7"/>
  <c r="I686" i="7"/>
  <c r="J1177" i="7" l="1"/>
  <c r="B1178" i="7"/>
  <c r="E479" i="7"/>
  <c r="I685" i="7"/>
  <c r="E478" i="7" l="1"/>
  <c r="J1178" i="7"/>
  <c r="B1179" i="7"/>
  <c r="I684" i="7"/>
  <c r="J1179" i="7" l="1"/>
  <c r="B1180" i="7"/>
  <c r="E477" i="7"/>
  <c r="I683" i="7"/>
  <c r="E476" i="7" l="1"/>
  <c r="J1180" i="7"/>
  <c r="B1181" i="7"/>
  <c r="I682" i="7"/>
  <c r="J1181" i="7" l="1"/>
  <c r="B1182" i="7"/>
  <c r="E475" i="7"/>
  <c r="I681" i="7"/>
  <c r="J1182" i="7" l="1"/>
  <c r="B1183" i="7"/>
  <c r="E474" i="7"/>
  <c r="I680" i="7"/>
  <c r="E473" i="7" l="1"/>
  <c r="J1183" i="7"/>
  <c r="B1184" i="7"/>
  <c r="I679" i="7"/>
  <c r="J1184" i="7" l="1"/>
  <c r="B1185" i="7"/>
  <c r="E472" i="7"/>
  <c r="I678" i="7"/>
  <c r="E471" i="7" l="1"/>
  <c r="J1185" i="7"/>
  <c r="B1186" i="7"/>
  <c r="I677" i="7"/>
  <c r="J1186" i="7" l="1"/>
  <c r="B1187" i="7"/>
  <c r="E470" i="7"/>
  <c r="I676" i="7"/>
  <c r="E469" i="7" l="1"/>
  <c r="J1187" i="7"/>
  <c r="B1188" i="7"/>
  <c r="I675" i="7"/>
  <c r="J1188" i="7" l="1"/>
  <c r="B1189" i="7"/>
  <c r="E468" i="7"/>
  <c r="I674" i="7"/>
  <c r="J1189" i="7" l="1"/>
  <c r="B1190" i="7"/>
  <c r="E467" i="7"/>
  <c r="I673" i="7"/>
  <c r="E466" i="7" l="1"/>
  <c r="J1190" i="7"/>
  <c r="B1191" i="7"/>
  <c r="I672" i="7"/>
  <c r="J1191" i="7" l="1"/>
  <c r="B1192" i="7"/>
  <c r="E465" i="7"/>
  <c r="I671" i="7"/>
  <c r="E464" i="7" l="1"/>
  <c r="J1192" i="7"/>
  <c r="B1193" i="7"/>
  <c r="I670" i="7"/>
  <c r="J1193" i="7" l="1"/>
  <c r="B1194" i="7"/>
  <c r="E463" i="7"/>
  <c r="I669" i="7"/>
  <c r="E462" i="7" l="1"/>
  <c r="J1194" i="7"/>
  <c r="B1195" i="7"/>
  <c r="I668" i="7"/>
  <c r="J1195" i="7" l="1"/>
  <c r="B1196" i="7"/>
  <c r="E461" i="7"/>
  <c r="I667" i="7"/>
  <c r="E460" i="7" l="1"/>
  <c r="J1196" i="7"/>
  <c r="B1197" i="7"/>
  <c r="I666" i="7"/>
  <c r="J1197" i="7" l="1"/>
  <c r="B1198" i="7"/>
  <c r="E459" i="7"/>
  <c r="I665" i="7"/>
  <c r="J1198" i="7" l="1"/>
  <c r="B1199" i="7"/>
  <c r="E458" i="7"/>
  <c r="I664" i="7"/>
  <c r="E457" i="7" l="1"/>
  <c r="J1199" i="7"/>
  <c r="B1200" i="7"/>
  <c r="I663" i="7"/>
  <c r="J1200" i="7" l="1"/>
  <c r="B1201" i="7"/>
  <c r="E456" i="7"/>
  <c r="I662" i="7"/>
  <c r="E455" i="7" l="1"/>
  <c r="J1201" i="7"/>
  <c r="B1202" i="7"/>
  <c r="I661" i="7"/>
  <c r="J1202" i="7" l="1"/>
  <c r="B1203" i="7"/>
  <c r="E454" i="7"/>
  <c r="I660" i="7"/>
  <c r="E453" i="7" l="1"/>
  <c r="J1203" i="7"/>
  <c r="B1204" i="7"/>
  <c r="I659" i="7"/>
  <c r="J1204" i="7" l="1"/>
  <c r="B1205" i="7"/>
  <c r="E452" i="7"/>
  <c r="I658" i="7"/>
  <c r="E451" i="7" l="1"/>
  <c r="J1205" i="7"/>
  <c r="B1206" i="7"/>
  <c r="I657" i="7"/>
  <c r="J1206" i="7" l="1"/>
  <c r="B1207" i="7"/>
  <c r="E450" i="7"/>
  <c r="I656" i="7"/>
  <c r="E449" i="7" l="1"/>
  <c r="J1207" i="7"/>
  <c r="B1208" i="7"/>
  <c r="I655" i="7"/>
  <c r="J1208" i="7" l="1"/>
  <c r="B1209" i="7"/>
  <c r="E448" i="7"/>
  <c r="I654" i="7"/>
  <c r="J1209" i="7" l="1"/>
  <c r="B1210" i="7"/>
  <c r="E447" i="7"/>
  <c r="I653" i="7"/>
  <c r="J1210" i="7" l="1"/>
  <c r="B1211" i="7"/>
  <c r="E446" i="7"/>
  <c r="I652" i="7"/>
  <c r="J1211" i="7" l="1"/>
  <c r="B1212" i="7"/>
  <c r="E445" i="7"/>
  <c r="I651" i="7"/>
  <c r="E444" i="7" l="1"/>
  <c r="J1212" i="7"/>
  <c r="B1213" i="7"/>
  <c r="I650" i="7"/>
  <c r="J1213" i="7" l="1"/>
  <c r="B1214" i="7"/>
  <c r="E443" i="7"/>
  <c r="I649" i="7"/>
  <c r="J1214" i="7" l="1"/>
  <c r="B1215" i="7"/>
  <c r="E442" i="7"/>
  <c r="I648" i="7"/>
  <c r="J1215" i="7" l="1"/>
  <c r="B1216" i="7"/>
  <c r="E441" i="7"/>
  <c r="I647" i="7"/>
  <c r="E440" i="7" l="1"/>
  <c r="J1216" i="7"/>
  <c r="B1217" i="7"/>
  <c r="I646" i="7"/>
  <c r="J1217" i="7" l="1"/>
  <c r="B1218" i="7"/>
  <c r="E439" i="7"/>
  <c r="I645" i="7"/>
  <c r="E438" i="7" l="1"/>
  <c r="J1218" i="7"/>
  <c r="B1219" i="7"/>
  <c r="I644" i="7"/>
  <c r="J1219" i="7" l="1"/>
  <c r="B1220" i="7"/>
  <c r="E437" i="7"/>
  <c r="I643" i="7"/>
  <c r="J1220" i="7" l="1"/>
  <c r="B1221" i="7"/>
  <c r="E436" i="7"/>
  <c r="I642" i="7"/>
  <c r="E435" i="7" l="1"/>
  <c r="J1221" i="7"/>
  <c r="B1222" i="7"/>
  <c r="I641" i="7"/>
  <c r="J1222" i="7" l="1"/>
  <c r="B1223" i="7"/>
  <c r="E434" i="7"/>
  <c r="I640" i="7"/>
  <c r="J1223" i="7" l="1"/>
  <c r="B1224" i="7"/>
  <c r="E433" i="7"/>
  <c r="I639" i="7"/>
  <c r="E432" i="7" l="1"/>
  <c r="J1224" i="7"/>
  <c r="B1225" i="7"/>
  <c r="I638" i="7"/>
  <c r="J1225" i="7" l="1"/>
  <c r="B1226" i="7"/>
  <c r="E431" i="7"/>
  <c r="I637" i="7"/>
  <c r="J1226" i="7" l="1"/>
  <c r="B1227" i="7"/>
  <c r="E430" i="7"/>
  <c r="I636" i="7"/>
  <c r="E429" i="7" l="1"/>
  <c r="J1227" i="7"/>
  <c r="B1228" i="7"/>
  <c r="I635" i="7"/>
  <c r="J1228" i="7" l="1"/>
  <c r="B1229" i="7"/>
  <c r="E428" i="7"/>
  <c r="I634" i="7"/>
  <c r="J1229" i="7" l="1"/>
  <c r="B1230" i="7"/>
  <c r="E427" i="7"/>
  <c r="I633" i="7"/>
  <c r="E426" i="7" l="1"/>
  <c r="J1230" i="7"/>
  <c r="B1231" i="7"/>
  <c r="I632" i="7"/>
  <c r="J1231" i="7" l="1"/>
  <c r="B1232" i="7"/>
  <c r="E425" i="7"/>
  <c r="I631" i="7"/>
  <c r="E424" i="7" l="1"/>
  <c r="J1232" i="7"/>
  <c r="B1233" i="7"/>
  <c r="I630" i="7"/>
  <c r="J1233" i="7" l="1"/>
  <c r="B1234" i="7"/>
  <c r="E423" i="7"/>
  <c r="I629" i="7"/>
  <c r="E422" i="7" l="1"/>
  <c r="J1234" i="7"/>
  <c r="B1235" i="7"/>
  <c r="I628" i="7"/>
  <c r="J1235" i="7" l="1"/>
  <c r="B1236" i="7"/>
  <c r="E421" i="7"/>
  <c r="I627" i="7"/>
  <c r="E420" i="7" l="1"/>
  <c r="J1236" i="7"/>
  <c r="B1237" i="7"/>
  <c r="I626" i="7"/>
  <c r="J1237" i="7" l="1"/>
  <c r="B1238" i="7"/>
  <c r="E419" i="7"/>
  <c r="I625" i="7"/>
  <c r="J1238" i="7" l="1"/>
  <c r="B1239" i="7"/>
  <c r="E418" i="7"/>
  <c r="I624" i="7"/>
  <c r="E417" i="7" l="1"/>
  <c r="J1239" i="7"/>
  <c r="B1240" i="7"/>
  <c r="I623" i="7"/>
  <c r="J1240" i="7" l="1"/>
  <c r="B1241" i="7"/>
  <c r="E416" i="7"/>
  <c r="I622" i="7"/>
  <c r="J1241" i="7" l="1"/>
  <c r="B1242" i="7"/>
  <c r="E415" i="7"/>
  <c r="I621" i="7"/>
  <c r="E414" i="7" l="1"/>
  <c r="J1242" i="7"/>
  <c r="B1243" i="7"/>
  <c r="I620" i="7"/>
  <c r="J1243" i="7" l="1"/>
  <c r="B1244" i="7"/>
  <c r="E413" i="7"/>
  <c r="I619" i="7"/>
  <c r="E412" i="7" l="1"/>
  <c r="J1244" i="7"/>
  <c r="B1245" i="7"/>
  <c r="I618" i="7"/>
  <c r="J1245" i="7" l="1"/>
  <c r="B1246" i="7"/>
  <c r="E411" i="7"/>
  <c r="I617" i="7"/>
  <c r="E410" i="7" l="1"/>
  <c r="J1246" i="7"/>
  <c r="B1247" i="7"/>
  <c r="I616" i="7"/>
  <c r="J1247" i="7" l="1"/>
  <c r="B1248" i="7"/>
  <c r="E409" i="7"/>
  <c r="I615" i="7"/>
  <c r="E408" i="7" l="1"/>
  <c r="J1248" i="7"/>
  <c r="B1249" i="7"/>
  <c r="I614" i="7"/>
  <c r="J1249" i="7" l="1"/>
  <c r="B1250" i="7"/>
  <c r="E407" i="7"/>
  <c r="I613" i="7"/>
  <c r="J1250" i="7" l="1"/>
  <c r="B1251" i="7"/>
  <c r="E406" i="7"/>
  <c r="I612" i="7"/>
  <c r="E405" i="7" l="1"/>
  <c r="J1251" i="7"/>
  <c r="B1252" i="7"/>
  <c r="I611" i="7"/>
  <c r="J1252" i="7" l="1"/>
  <c r="B1253" i="7"/>
  <c r="E404" i="7"/>
  <c r="I610" i="7"/>
  <c r="E403" i="7" l="1"/>
  <c r="J1253" i="7"/>
  <c r="B1254" i="7"/>
  <c r="I609" i="7"/>
  <c r="J1254" i="7" l="1"/>
  <c r="B1255" i="7"/>
  <c r="E402" i="7"/>
  <c r="I608" i="7"/>
  <c r="E401" i="7" l="1"/>
  <c r="J1255" i="7"/>
  <c r="B1256" i="7"/>
  <c r="I607" i="7"/>
  <c r="J1256" i="7" l="1"/>
  <c r="B1257" i="7"/>
  <c r="E400" i="7"/>
  <c r="I606" i="7"/>
  <c r="E399" i="7" l="1"/>
  <c r="J1257" i="7"/>
  <c r="B1258" i="7"/>
  <c r="I605" i="7"/>
  <c r="J1258" i="7" l="1"/>
  <c r="B1259" i="7"/>
  <c r="E398" i="7"/>
  <c r="I604" i="7"/>
  <c r="J1259" i="7" l="1"/>
  <c r="B1260" i="7"/>
  <c r="E397" i="7"/>
  <c r="I603" i="7"/>
  <c r="J1260" i="7" l="1"/>
  <c r="B1261" i="7"/>
  <c r="E396" i="7"/>
  <c r="I602" i="7"/>
  <c r="E395" i="7" l="1"/>
  <c r="J1261" i="7"/>
  <c r="B1262" i="7"/>
  <c r="I601" i="7"/>
  <c r="J1262" i="7" l="1"/>
  <c r="B1263" i="7"/>
  <c r="E394" i="7"/>
  <c r="I600" i="7"/>
  <c r="E393" i="7" l="1"/>
  <c r="J1263" i="7"/>
  <c r="B1264" i="7"/>
  <c r="I599" i="7"/>
  <c r="J1264" i="7" l="1"/>
  <c r="B1265" i="7"/>
  <c r="E392" i="7"/>
  <c r="I598" i="7"/>
  <c r="E391" i="7" l="1"/>
  <c r="J1265" i="7"/>
  <c r="B1266" i="7"/>
  <c r="I597" i="7"/>
  <c r="J1266" i="7" l="1"/>
  <c r="B1267" i="7"/>
  <c r="E390" i="7"/>
  <c r="I596" i="7"/>
  <c r="E389" i="7" l="1"/>
  <c r="J1267" i="7"/>
  <c r="B1268" i="7"/>
  <c r="I595" i="7"/>
  <c r="J1268" i="7" l="1"/>
  <c r="B1269" i="7"/>
  <c r="E388" i="7"/>
  <c r="I594" i="7"/>
  <c r="E387" i="7" l="1"/>
  <c r="J1269" i="7"/>
  <c r="B1270" i="7"/>
  <c r="I593" i="7"/>
  <c r="J1270" i="7" l="1"/>
  <c r="B1271" i="7"/>
  <c r="E386" i="7"/>
  <c r="I592" i="7"/>
  <c r="E385" i="7" l="1"/>
  <c r="J1271" i="7"/>
  <c r="B1272" i="7"/>
  <c r="I591" i="7"/>
  <c r="J1272" i="7" l="1"/>
  <c r="B1273" i="7"/>
  <c r="E384" i="7"/>
  <c r="I590" i="7"/>
  <c r="J1273" i="7" l="1"/>
  <c r="B1274" i="7"/>
  <c r="E383" i="7"/>
  <c r="I589" i="7"/>
  <c r="E382" i="7" l="1"/>
  <c r="J1274" i="7"/>
  <c r="B1275" i="7"/>
  <c r="I588" i="7"/>
  <c r="J1275" i="7" l="1"/>
  <c r="B1276" i="7"/>
  <c r="E381" i="7"/>
  <c r="I587" i="7"/>
  <c r="E380" i="7" l="1"/>
  <c r="J1276" i="7"/>
  <c r="B1277" i="7"/>
  <c r="I586" i="7"/>
  <c r="J1277" i="7" l="1"/>
  <c r="B1278" i="7"/>
  <c r="E379" i="7"/>
  <c r="I585" i="7"/>
  <c r="E378" i="7" l="1"/>
  <c r="J1278" i="7"/>
  <c r="B1279" i="7"/>
  <c r="I584" i="7"/>
  <c r="J1279" i="7" l="1"/>
  <c r="B1280" i="7"/>
  <c r="E377" i="7"/>
  <c r="I583" i="7"/>
  <c r="J1280" i="7" l="1"/>
  <c r="B1281" i="7"/>
  <c r="E376" i="7"/>
  <c r="I582" i="7"/>
  <c r="E375" i="7" l="1"/>
  <c r="J1281" i="7"/>
  <c r="B1282" i="7"/>
  <c r="I581" i="7"/>
  <c r="J1282" i="7" l="1"/>
  <c r="B1283" i="7"/>
  <c r="E374" i="7"/>
  <c r="I580" i="7"/>
  <c r="E373" i="7" l="1"/>
  <c r="J1283" i="7"/>
  <c r="B1284" i="7"/>
  <c r="I579" i="7"/>
  <c r="J1284" i="7" l="1"/>
  <c r="B1285" i="7"/>
  <c r="E372" i="7"/>
  <c r="I578" i="7"/>
  <c r="J1285" i="7" l="1"/>
  <c r="B1286" i="7"/>
  <c r="E371" i="7"/>
  <c r="I577" i="7"/>
  <c r="E370" i="7" l="1"/>
  <c r="J1286" i="7"/>
  <c r="B1287" i="7"/>
  <c r="I576" i="7"/>
  <c r="J1287" i="7" l="1"/>
  <c r="B1288" i="7"/>
  <c r="E369" i="7"/>
  <c r="I575" i="7"/>
  <c r="J1288" i="7" l="1"/>
  <c r="B1289" i="7"/>
  <c r="E368" i="7"/>
  <c r="I574" i="7"/>
  <c r="E367" i="7" l="1"/>
  <c r="J1289" i="7"/>
  <c r="B1290" i="7"/>
  <c r="I573" i="7"/>
  <c r="J1290" i="7" l="1"/>
  <c r="B1291" i="7"/>
  <c r="E366" i="7"/>
  <c r="I572" i="7"/>
  <c r="E365" i="7" l="1"/>
  <c r="J1291" i="7"/>
  <c r="B1292" i="7"/>
  <c r="I571" i="7"/>
  <c r="J1292" i="7" l="1"/>
  <c r="B1293" i="7"/>
  <c r="E364" i="7"/>
  <c r="I570" i="7"/>
  <c r="E363" i="7" l="1"/>
  <c r="J1293" i="7"/>
  <c r="B1294" i="7"/>
  <c r="I569" i="7"/>
  <c r="J1294" i="7" l="1"/>
  <c r="B1295" i="7"/>
  <c r="E362" i="7"/>
  <c r="I568" i="7"/>
  <c r="E361" i="7" l="1"/>
  <c r="J1295" i="7"/>
  <c r="B1296" i="7"/>
  <c r="I567" i="7"/>
  <c r="J1296" i="7" l="1"/>
  <c r="B1297" i="7"/>
  <c r="E360" i="7"/>
  <c r="I566" i="7"/>
  <c r="E359" i="7" l="1"/>
  <c r="J1297" i="7"/>
  <c r="B1298" i="7"/>
  <c r="I565" i="7"/>
  <c r="J1298" i="7" l="1"/>
  <c r="B1299" i="7"/>
  <c r="E358" i="7"/>
  <c r="I564" i="7"/>
  <c r="E357" i="7" l="1"/>
  <c r="J1299" i="7"/>
  <c r="B1300" i="7"/>
  <c r="I563" i="7"/>
  <c r="J1300" i="7" l="1"/>
  <c r="B1301" i="7"/>
  <c r="E356" i="7"/>
  <c r="I562" i="7"/>
  <c r="E355" i="7" l="1"/>
  <c r="J1301" i="7"/>
  <c r="B1302" i="7"/>
  <c r="I561" i="7"/>
  <c r="J1302" i="7" l="1"/>
  <c r="B1303" i="7"/>
  <c r="E354" i="7"/>
  <c r="I560" i="7"/>
  <c r="E353" i="7" l="1"/>
  <c r="J1303" i="7"/>
  <c r="B1304" i="7"/>
  <c r="I559" i="7"/>
  <c r="J1304" i="7" l="1"/>
  <c r="B1305" i="7"/>
  <c r="E352" i="7"/>
  <c r="I558" i="7"/>
  <c r="J1305" i="7" l="1"/>
  <c r="B1306" i="7"/>
  <c r="E351" i="7"/>
  <c r="I557" i="7"/>
  <c r="E350" i="7" l="1"/>
  <c r="J1306" i="7"/>
  <c r="B1307" i="7"/>
  <c r="I556" i="7"/>
  <c r="J1307" i="7" l="1"/>
  <c r="B1308" i="7"/>
  <c r="E349" i="7"/>
  <c r="I555" i="7"/>
  <c r="E348" i="7" l="1"/>
  <c r="J1308" i="7"/>
  <c r="B1309" i="7"/>
  <c r="I554" i="7"/>
  <c r="J1309" i="7" l="1"/>
  <c r="B1310" i="7"/>
  <c r="E347" i="7"/>
  <c r="I553" i="7"/>
  <c r="E346" i="7" l="1"/>
  <c r="J1310" i="7"/>
  <c r="B1311" i="7"/>
  <c r="I552" i="7"/>
  <c r="J1311" i="7" l="1"/>
  <c r="B1312" i="7"/>
  <c r="E345" i="7"/>
  <c r="I551" i="7"/>
  <c r="E344" i="7" l="1"/>
  <c r="J1312" i="7"/>
  <c r="B1313" i="7"/>
  <c r="I550" i="7"/>
  <c r="J1313" i="7" l="1"/>
  <c r="B1314" i="7"/>
  <c r="E343" i="7"/>
  <c r="I549" i="7"/>
  <c r="J1314" i="7" l="1"/>
  <c r="B1315" i="7"/>
  <c r="E342" i="7"/>
  <c r="I548" i="7"/>
  <c r="J1315" i="7" l="1"/>
  <c r="B1316" i="7"/>
  <c r="E341" i="7"/>
  <c r="I547" i="7"/>
  <c r="E340" i="7" l="1"/>
  <c r="J1316" i="7"/>
  <c r="B1317" i="7"/>
  <c r="I546" i="7"/>
  <c r="J1317" i="7" l="1"/>
  <c r="B1318" i="7"/>
  <c r="E339" i="7"/>
  <c r="I545" i="7"/>
  <c r="J1318" i="7" l="1"/>
  <c r="B1319" i="7"/>
  <c r="E338" i="7"/>
  <c r="I544" i="7"/>
  <c r="E337" i="7" l="1"/>
  <c r="J1319" i="7"/>
  <c r="B1320" i="7"/>
  <c r="I543" i="7"/>
  <c r="J1320" i="7" l="1"/>
  <c r="B1321" i="7"/>
  <c r="E336" i="7"/>
  <c r="I542" i="7"/>
  <c r="E335" i="7" l="1"/>
  <c r="J1321" i="7"/>
  <c r="B1322" i="7"/>
  <c r="I541" i="7"/>
  <c r="J1322" i="7" l="1"/>
  <c r="B1323" i="7"/>
  <c r="E334" i="7"/>
  <c r="I540" i="7"/>
  <c r="J1323" i="7" l="1"/>
  <c r="B1324" i="7"/>
  <c r="E333" i="7"/>
  <c r="I539" i="7"/>
  <c r="E332" i="7" l="1"/>
  <c r="J1324" i="7"/>
  <c r="B1325" i="7"/>
  <c r="I538" i="7"/>
  <c r="J1325" i="7" l="1"/>
  <c r="B1326" i="7"/>
  <c r="E331" i="7"/>
  <c r="I537" i="7"/>
  <c r="J1326" i="7" l="1"/>
  <c r="B1327" i="7"/>
  <c r="E330" i="7"/>
  <c r="I536" i="7"/>
  <c r="E329" i="7" l="1"/>
  <c r="J1327" i="7"/>
  <c r="B1328" i="7"/>
  <c r="I535" i="7"/>
  <c r="J1328" i="7" l="1"/>
  <c r="B1329" i="7"/>
  <c r="E328" i="7"/>
  <c r="I534" i="7"/>
  <c r="E327" i="7" l="1"/>
  <c r="J1329" i="7"/>
  <c r="B1330" i="7"/>
  <c r="I533" i="7"/>
  <c r="J1330" i="7" l="1"/>
  <c r="B1331" i="7"/>
  <c r="E326" i="7"/>
  <c r="I532" i="7"/>
  <c r="E325" i="7" l="1"/>
  <c r="J1331" i="7"/>
  <c r="B1332" i="7"/>
  <c r="I531" i="7"/>
  <c r="J1332" i="7" l="1"/>
  <c r="B1333" i="7"/>
  <c r="E324" i="7"/>
  <c r="I530" i="7"/>
  <c r="J1333" i="7" l="1"/>
  <c r="B1334" i="7"/>
  <c r="E323" i="7"/>
  <c r="I529" i="7"/>
  <c r="E322" i="7" l="1"/>
  <c r="J1334" i="7"/>
  <c r="B1335" i="7"/>
  <c r="I528" i="7"/>
  <c r="J1335" i="7" l="1"/>
  <c r="B1336" i="7"/>
  <c r="E321" i="7"/>
  <c r="I527" i="7"/>
  <c r="E320" i="7" l="1"/>
  <c r="J1336" i="7"/>
  <c r="B1337" i="7"/>
  <c r="I526" i="7"/>
  <c r="J1337" i="7" l="1"/>
  <c r="B1338" i="7"/>
  <c r="E319" i="7"/>
  <c r="I525" i="7"/>
  <c r="E318" i="7" l="1"/>
  <c r="J1338" i="7"/>
  <c r="B1339" i="7"/>
  <c r="I524" i="7"/>
  <c r="J1339" i="7" l="1"/>
  <c r="B1340" i="7"/>
  <c r="E317" i="7"/>
  <c r="I523" i="7"/>
  <c r="J1340" i="7" l="1"/>
  <c r="B1341" i="7"/>
  <c r="E316" i="7"/>
  <c r="I522" i="7"/>
  <c r="E315" i="7" l="1"/>
  <c r="J1341" i="7"/>
  <c r="B1342" i="7"/>
  <c r="I521" i="7"/>
  <c r="J1342" i="7" l="1"/>
  <c r="B1343" i="7"/>
  <c r="E314" i="7"/>
  <c r="I520" i="7"/>
  <c r="E313" i="7" l="1"/>
  <c r="J1343" i="7"/>
  <c r="B1344" i="7"/>
  <c r="I519" i="7"/>
  <c r="J1344" i="7" l="1"/>
  <c r="B1345" i="7"/>
  <c r="E312" i="7"/>
  <c r="I518" i="7"/>
  <c r="E311" i="7" l="1"/>
  <c r="J1345" i="7"/>
  <c r="B1346" i="7"/>
  <c r="I517" i="7"/>
  <c r="J1346" i="7" l="1"/>
  <c r="B1347" i="7"/>
  <c r="E310" i="7"/>
  <c r="I516" i="7"/>
  <c r="E309" i="7" l="1"/>
  <c r="J1347" i="7"/>
  <c r="B1348" i="7"/>
  <c r="I515" i="7"/>
  <c r="J1348" i="7" l="1"/>
  <c r="B1349" i="7"/>
  <c r="E308" i="7"/>
  <c r="I514" i="7"/>
  <c r="E307" i="7" l="1"/>
  <c r="J1349" i="7"/>
  <c r="B1350" i="7"/>
  <c r="I513" i="7"/>
  <c r="J1350" i="7" l="1"/>
  <c r="B1351" i="7"/>
  <c r="E306" i="7"/>
  <c r="I512" i="7"/>
  <c r="J1351" i="7" l="1"/>
  <c r="B1352" i="7"/>
  <c r="E305" i="7"/>
  <c r="I511" i="7"/>
  <c r="J1352" i="7" l="1"/>
  <c r="B1353" i="7"/>
  <c r="E304" i="7"/>
  <c r="I510" i="7"/>
  <c r="E303" i="7" l="1"/>
  <c r="J1353" i="7"/>
  <c r="B1354" i="7"/>
  <c r="I509" i="7"/>
  <c r="J1354" i="7" l="1"/>
  <c r="B1355" i="7"/>
  <c r="E302" i="7"/>
  <c r="I508" i="7"/>
  <c r="E301" i="7" l="1"/>
  <c r="J1355" i="7"/>
  <c r="B1356" i="7"/>
  <c r="I507" i="7"/>
  <c r="J1356" i="7" l="1"/>
  <c r="B1357" i="7"/>
  <c r="E300" i="7"/>
  <c r="I506" i="7"/>
  <c r="E299" i="7" l="1"/>
  <c r="J1357" i="7"/>
  <c r="B1358" i="7"/>
  <c r="I505" i="7"/>
  <c r="J1358" i="7" l="1"/>
  <c r="B1359" i="7"/>
  <c r="E298" i="7"/>
  <c r="I504" i="7"/>
  <c r="J1359" i="7" l="1"/>
  <c r="B1360" i="7"/>
  <c r="E297" i="7"/>
  <c r="I503" i="7"/>
  <c r="E296" i="7" l="1"/>
  <c r="J1360" i="7"/>
  <c r="B1361" i="7"/>
  <c r="I502" i="7"/>
  <c r="E295" i="7" l="1"/>
  <c r="J1361" i="7"/>
  <c r="B1362" i="7"/>
  <c r="I501" i="7"/>
  <c r="J1362" i="7" l="1"/>
  <c r="B1363" i="7"/>
  <c r="E294" i="7"/>
  <c r="I500" i="7"/>
  <c r="E293" i="7" l="1"/>
  <c r="J1363" i="7"/>
  <c r="B1364" i="7"/>
  <c r="I499" i="7"/>
  <c r="J1364" i="7" l="1"/>
  <c r="B1365" i="7"/>
  <c r="E292" i="7"/>
  <c r="I498" i="7"/>
  <c r="E291" i="7" l="1"/>
  <c r="J1365" i="7"/>
  <c r="B1366" i="7"/>
  <c r="I497" i="7"/>
  <c r="J1366" i="7" l="1"/>
  <c r="B1367" i="7"/>
  <c r="E290" i="7"/>
  <c r="I496" i="7"/>
  <c r="E289" i="7" l="1"/>
  <c r="J1367" i="7"/>
  <c r="B1368" i="7"/>
  <c r="I495" i="7"/>
  <c r="J1368" i="7" l="1"/>
  <c r="B1369" i="7"/>
  <c r="E288" i="7"/>
  <c r="I494" i="7"/>
  <c r="E287" i="7" l="1"/>
  <c r="J1369" i="7"/>
  <c r="B1370" i="7"/>
  <c r="I493" i="7"/>
  <c r="J1370" i="7" l="1"/>
  <c r="B1371" i="7"/>
  <c r="E286" i="7"/>
  <c r="I492" i="7"/>
  <c r="E285" i="7" l="1"/>
  <c r="J1371" i="7"/>
  <c r="B1372" i="7"/>
  <c r="I491" i="7"/>
  <c r="J1372" i="7" l="1"/>
  <c r="B1373" i="7"/>
  <c r="E284" i="7"/>
  <c r="I490" i="7"/>
  <c r="J1373" i="7" l="1"/>
  <c r="B1374" i="7"/>
  <c r="E283" i="7"/>
  <c r="I489" i="7"/>
  <c r="E282" i="7" l="1"/>
  <c r="J1374" i="7"/>
  <c r="B1375" i="7"/>
  <c r="I488" i="7"/>
  <c r="J1375" i="7" l="1"/>
  <c r="B1376" i="7"/>
  <c r="E281" i="7"/>
  <c r="I487" i="7"/>
  <c r="J1376" i="7" l="1"/>
  <c r="B1377" i="7"/>
  <c r="E280" i="7"/>
  <c r="I486" i="7"/>
  <c r="E279" i="7" l="1"/>
  <c r="J1377" i="7"/>
  <c r="B1378" i="7"/>
  <c r="I485" i="7"/>
  <c r="J1378" i="7" l="1"/>
  <c r="B1379" i="7"/>
  <c r="E278" i="7"/>
  <c r="I484" i="7"/>
  <c r="E277" i="7" l="1"/>
  <c r="J1379" i="7"/>
  <c r="B1380" i="7"/>
  <c r="I483" i="7"/>
  <c r="J1380" i="7" l="1"/>
  <c r="B1381" i="7"/>
  <c r="E276" i="7"/>
  <c r="I482" i="7"/>
  <c r="E275" i="7" l="1"/>
  <c r="J1381" i="7"/>
  <c r="B1382" i="7"/>
  <c r="I481" i="7"/>
  <c r="J1382" i="7" l="1"/>
  <c r="B1383" i="7"/>
  <c r="E274" i="7"/>
  <c r="I480" i="7"/>
  <c r="E273" i="7" l="1"/>
  <c r="J1383" i="7"/>
  <c r="B1384" i="7"/>
  <c r="I479" i="7"/>
  <c r="J1384" i="7" l="1"/>
  <c r="B1385" i="7"/>
  <c r="E272" i="7"/>
  <c r="I478" i="7"/>
  <c r="E271" i="7" l="1"/>
  <c r="J1385" i="7"/>
  <c r="B1386" i="7"/>
  <c r="I477" i="7"/>
  <c r="J1386" i="7" l="1"/>
  <c r="B1387" i="7"/>
  <c r="E270" i="7"/>
  <c r="I476" i="7"/>
  <c r="E269" i="7" l="1"/>
  <c r="J1387" i="7"/>
  <c r="B1388" i="7"/>
  <c r="I475" i="7"/>
  <c r="J1388" i="7" l="1"/>
  <c r="B1389" i="7"/>
  <c r="E268" i="7"/>
  <c r="I474" i="7"/>
  <c r="E267" i="7" l="1"/>
  <c r="J1389" i="7"/>
  <c r="B1390" i="7"/>
  <c r="I473" i="7"/>
  <c r="J1390" i="7" l="1"/>
  <c r="B1391" i="7"/>
  <c r="E266" i="7"/>
  <c r="I472" i="7"/>
  <c r="J1391" i="7" l="1"/>
  <c r="B1392" i="7"/>
  <c r="E265" i="7"/>
  <c r="I471" i="7"/>
  <c r="E264" i="7" l="1"/>
  <c r="J1392" i="7"/>
  <c r="B1393" i="7"/>
  <c r="I470" i="7"/>
  <c r="J1393" i="7" l="1"/>
  <c r="B1394" i="7"/>
  <c r="E263" i="7"/>
  <c r="I469" i="7"/>
  <c r="J1394" i="7" l="1"/>
  <c r="B1395" i="7"/>
  <c r="E262" i="7"/>
  <c r="I468" i="7"/>
  <c r="E261" i="7" l="1"/>
  <c r="J1395" i="7"/>
  <c r="B1396" i="7"/>
  <c r="I467" i="7"/>
  <c r="J1396" i="7" l="1"/>
  <c r="B1397" i="7"/>
  <c r="E260" i="7"/>
  <c r="I466" i="7"/>
  <c r="E259" i="7" l="1"/>
  <c r="J1397" i="7"/>
  <c r="B1398" i="7"/>
  <c r="I465" i="7"/>
  <c r="J1398" i="7" l="1"/>
  <c r="B1399" i="7"/>
  <c r="E258" i="7"/>
  <c r="I464" i="7"/>
  <c r="E257" i="7" l="1"/>
  <c r="J1399" i="7"/>
  <c r="B1400" i="7"/>
  <c r="I463" i="7"/>
  <c r="J1400" i="7" l="1"/>
  <c r="B1401" i="7"/>
  <c r="E256" i="7"/>
  <c r="I462" i="7"/>
  <c r="J1401" i="7" l="1"/>
  <c r="B1402" i="7"/>
  <c r="E255" i="7"/>
  <c r="I461" i="7"/>
  <c r="E254" i="7" l="1"/>
  <c r="J1402" i="7"/>
  <c r="B1403" i="7"/>
  <c r="I460" i="7"/>
  <c r="J1403" i="7" l="1"/>
  <c r="B1404" i="7"/>
  <c r="E253" i="7"/>
  <c r="I459" i="7"/>
  <c r="E252" i="7" l="1"/>
  <c r="J1404" i="7"/>
  <c r="B1405" i="7"/>
  <c r="I458" i="7"/>
  <c r="J1405" i="7" l="1"/>
  <c r="B1406" i="7"/>
  <c r="E251" i="7"/>
  <c r="I457" i="7"/>
  <c r="E250" i="7" l="1"/>
  <c r="J1406" i="7"/>
  <c r="B1407" i="7"/>
  <c r="I456" i="7"/>
  <c r="J1407" i="7" l="1"/>
  <c r="B1408" i="7"/>
  <c r="E249" i="7"/>
  <c r="I455" i="7"/>
  <c r="J1408" i="7" l="1"/>
  <c r="B1409" i="7"/>
  <c r="E248" i="7"/>
  <c r="I454" i="7"/>
  <c r="E247" i="7" l="1"/>
  <c r="J1409" i="7"/>
  <c r="B1410" i="7"/>
  <c r="I453" i="7"/>
  <c r="J1410" i="7" l="1"/>
  <c r="B1411" i="7"/>
  <c r="E246" i="7"/>
  <c r="I452" i="7"/>
  <c r="J1411" i="7" l="1"/>
  <c r="B1412" i="7"/>
  <c r="E245" i="7"/>
  <c r="I451" i="7"/>
  <c r="E244" i="7" l="1"/>
  <c r="J1412" i="7"/>
  <c r="B1413" i="7"/>
  <c r="I450" i="7"/>
  <c r="J1413" i="7" l="1"/>
  <c r="B1414" i="7"/>
  <c r="E243" i="7"/>
  <c r="I449" i="7"/>
  <c r="E242" i="7" l="1"/>
  <c r="J1414" i="7"/>
  <c r="B1415" i="7"/>
  <c r="I448" i="7"/>
  <c r="J1415" i="7" l="1"/>
  <c r="B1416" i="7"/>
  <c r="E241" i="7"/>
  <c r="I447" i="7"/>
  <c r="J1416" i="7" l="1"/>
  <c r="B1417" i="7"/>
  <c r="E240" i="7"/>
  <c r="I446" i="7"/>
  <c r="E239" i="7" l="1"/>
  <c r="J1417" i="7"/>
  <c r="B1418" i="7"/>
  <c r="I445" i="7"/>
  <c r="J1418" i="7" l="1"/>
  <c r="B1419" i="7"/>
  <c r="E238" i="7"/>
  <c r="I444" i="7"/>
  <c r="E237" i="7" l="1"/>
  <c r="J1419" i="7"/>
  <c r="B1420" i="7"/>
  <c r="I443" i="7"/>
  <c r="J1420" i="7" l="1"/>
  <c r="B1421" i="7"/>
  <c r="E236" i="7"/>
  <c r="I442" i="7"/>
  <c r="E235" i="7" l="1"/>
  <c r="J1421" i="7"/>
  <c r="B1422" i="7"/>
  <c r="I441" i="7"/>
  <c r="J1422" i="7" l="1"/>
  <c r="B1423" i="7"/>
  <c r="E234" i="7"/>
  <c r="I440" i="7"/>
  <c r="J1423" i="7" l="1"/>
  <c r="B1424" i="7"/>
  <c r="E233" i="7"/>
  <c r="I439" i="7"/>
  <c r="E232" i="7" l="1"/>
  <c r="J1424" i="7"/>
  <c r="B1425" i="7"/>
  <c r="I438" i="7"/>
  <c r="J1425" i="7" l="1"/>
  <c r="B1426" i="7"/>
  <c r="E231" i="7"/>
  <c r="I437" i="7"/>
  <c r="E230" i="7" l="1"/>
  <c r="J1426" i="7"/>
  <c r="B1427" i="7"/>
  <c r="I436" i="7"/>
  <c r="J1427" i="7" l="1"/>
  <c r="B1428" i="7"/>
  <c r="E229" i="7"/>
  <c r="I435" i="7"/>
  <c r="J1428" i="7" l="1"/>
  <c r="B1429" i="7"/>
  <c r="E228" i="7"/>
  <c r="I434" i="7"/>
  <c r="E227" i="7" l="1"/>
  <c r="J1429" i="7"/>
  <c r="B1430" i="7"/>
  <c r="I433" i="7"/>
  <c r="J1430" i="7" l="1"/>
  <c r="B1431" i="7"/>
  <c r="E226" i="7"/>
  <c r="I432" i="7"/>
  <c r="J1431" i="7" l="1"/>
  <c r="B1432" i="7"/>
  <c r="E225" i="7"/>
  <c r="I431" i="7"/>
  <c r="E224" i="7" l="1"/>
  <c r="J1432" i="7"/>
  <c r="B1433" i="7"/>
  <c r="I430" i="7"/>
  <c r="J1433" i="7" l="1"/>
  <c r="B1434" i="7"/>
  <c r="E223" i="7"/>
  <c r="I429" i="7"/>
  <c r="E222" i="7" l="1"/>
  <c r="J1434" i="7"/>
  <c r="B1435" i="7"/>
  <c r="I428" i="7"/>
  <c r="J1435" i="7" l="1"/>
  <c r="B1436" i="7"/>
  <c r="E221" i="7"/>
  <c r="I427" i="7"/>
  <c r="E220" i="7" l="1"/>
  <c r="J1436" i="7"/>
  <c r="B1437" i="7"/>
  <c r="I426" i="7"/>
  <c r="J1437" i="7" l="1"/>
  <c r="B1438" i="7"/>
  <c r="E219" i="7"/>
  <c r="I425" i="7"/>
  <c r="E218" i="7" l="1"/>
  <c r="J1438" i="7"/>
  <c r="B1439" i="7"/>
  <c r="I424" i="7"/>
  <c r="J1439" i="7" l="1"/>
  <c r="B1440" i="7"/>
  <c r="E217" i="7"/>
  <c r="I423" i="7"/>
  <c r="J1440" i="7" l="1"/>
  <c r="B1441" i="7"/>
  <c r="E216" i="7"/>
  <c r="I422" i="7"/>
  <c r="E215" i="7" l="1"/>
  <c r="J1441" i="7"/>
  <c r="B1442" i="7"/>
  <c r="I421" i="7"/>
  <c r="J1442" i="7" l="1"/>
  <c r="B1443" i="7"/>
  <c r="E214" i="7"/>
  <c r="I420" i="7"/>
  <c r="E213" i="7" l="1"/>
  <c r="J1443" i="7"/>
  <c r="B1444" i="7"/>
  <c r="I419" i="7"/>
  <c r="J1444" i="7" l="1"/>
  <c r="B1445" i="7"/>
  <c r="E212" i="7"/>
  <c r="I418" i="7"/>
  <c r="J1445" i="7" l="1"/>
  <c r="B1446" i="7"/>
  <c r="E211" i="7"/>
  <c r="I417" i="7"/>
  <c r="E210" i="7" l="1"/>
  <c r="J1446" i="7"/>
  <c r="B1447" i="7"/>
  <c r="I416" i="7"/>
  <c r="J1447" i="7" l="1"/>
  <c r="B1448" i="7"/>
  <c r="E209" i="7"/>
  <c r="I415" i="7"/>
  <c r="E208" i="7" l="1"/>
  <c r="J1448" i="7"/>
  <c r="B1449" i="7"/>
  <c r="I414" i="7"/>
  <c r="J1449" i="7" l="1"/>
  <c r="B1450" i="7"/>
  <c r="E207" i="7"/>
  <c r="I413" i="7"/>
  <c r="E206" i="7" l="1"/>
  <c r="J1450" i="7"/>
  <c r="B1451" i="7"/>
  <c r="I412" i="7"/>
  <c r="J1451" i="7" l="1"/>
  <c r="B1452" i="7"/>
  <c r="E205" i="7"/>
  <c r="I411" i="7"/>
  <c r="E204" i="7" l="1"/>
  <c r="J1452" i="7"/>
  <c r="B1453" i="7"/>
  <c r="I410" i="7"/>
  <c r="J1453" i="7" l="1"/>
  <c r="B1454" i="7"/>
  <c r="E203" i="7"/>
  <c r="I409" i="7"/>
  <c r="J1454" i="7" l="1"/>
  <c r="B1455" i="7"/>
  <c r="E202" i="7"/>
  <c r="I408" i="7"/>
  <c r="E201" i="7" l="1"/>
  <c r="J1455" i="7"/>
  <c r="B1456" i="7"/>
  <c r="I407" i="7"/>
  <c r="J1456" i="7" l="1"/>
  <c r="B1457" i="7"/>
  <c r="E200" i="7"/>
  <c r="I406" i="7"/>
  <c r="E199" i="7" l="1"/>
  <c r="J1457" i="7"/>
  <c r="B1458" i="7"/>
  <c r="I405" i="7"/>
  <c r="J1458" i="7" l="1"/>
  <c r="B1459" i="7"/>
  <c r="E198" i="7"/>
  <c r="I404" i="7"/>
  <c r="J1459" i="7" l="1"/>
  <c r="B1460" i="7"/>
  <c r="E197" i="7"/>
  <c r="I403" i="7"/>
  <c r="E196" i="7" l="1"/>
  <c r="J1460" i="7"/>
  <c r="B1461" i="7"/>
  <c r="I402" i="7"/>
  <c r="J1461" i="7" l="1"/>
  <c r="B1462" i="7"/>
  <c r="E195" i="7"/>
  <c r="I401" i="7"/>
  <c r="E194" i="7" l="1"/>
  <c r="J1462" i="7"/>
  <c r="B1463" i="7"/>
  <c r="I400" i="7"/>
  <c r="J1463" i="7" l="1"/>
  <c r="B1464" i="7"/>
  <c r="E193" i="7"/>
  <c r="I399" i="7"/>
  <c r="E192" i="7" l="1"/>
  <c r="J1464" i="7"/>
  <c r="B1465" i="7"/>
  <c r="I398" i="7"/>
  <c r="J1465" i="7" l="1"/>
  <c r="B1466" i="7"/>
  <c r="E191" i="7"/>
  <c r="I397" i="7"/>
  <c r="J1466" i="7" l="1"/>
  <c r="B1467" i="7"/>
  <c r="E190" i="7"/>
  <c r="I396" i="7"/>
  <c r="E189" i="7" l="1"/>
  <c r="J1467" i="7"/>
  <c r="B1468" i="7"/>
  <c r="I395" i="7"/>
  <c r="J1468" i="7" l="1"/>
  <c r="B1469" i="7"/>
  <c r="E188" i="7"/>
  <c r="I394" i="7"/>
  <c r="J1469" i="7" l="1"/>
  <c r="B1470" i="7"/>
  <c r="E187" i="7"/>
  <c r="I393" i="7"/>
  <c r="E186" i="7" l="1"/>
  <c r="J1470" i="7"/>
  <c r="B1471" i="7"/>
  <c r="I392" i="7"/>
  <c r="J1471" i="7" l="1"/>
  <c r="B1472" i="7"/>
  <c r="E185" i="7"/>
  <c r="I391" i="7"/>
  <c r="J1472" i="7" l="1"/>
  <c r="B1473" i="7"/>
  <c r="E184" i="7"/>
  <c r="I390" i="7"/>
  <c r="E183" i="7" l="1"/>
  <c r="J1473" i="7"/>
  <c r="B1474" i="7"/>
  <c r="I389" i="7"/>
  <c r="J1474" i="7" l="1"/>
  <c r="B1475" i="7"/>
  <c r="E182" i="7"/>
  <c r="I388" i="7"/>
  <c r="J1475" i="7" l="1"/>
  <c r="B1476" i="7"/>
  <c r="E181" i="7"/>
  <c r="I387" i="7"/>
  <c r="J1476" i="7" l="1"/>
  <c r="B1477" i="7"/>
  <c r="E180" i="7"/>
  <c r="I386" i="7"/>
  <c r="E179" i="7" l="1"/>
  <c r="J1477" i="7"/>
  <c r="B1478" i="7"/>
  <c r="I385" i="7"/>
  <c r="J1478" i="7" l="1"/>
  <c r="B1479" i="7"/>
  <c r="E178" i="7"/>
  <c r="I384" i="7"/>
  <c r="E177" i="7" l="1"/>
  <c r="J1479" i="7"/>
  <c r="B1480" i="7"/>
  <c r="I383" i="7"/>
  <c r="J1480" i="7" l="1"/>
  <c r="B1481" i="7"/>
  <c r="E176" i="7"/>
  <c r="I382" i="7"/>
  <c r="E175" i="7" l="1"/>
  <c r="J1481" i="7"/>
  <c r="B1482" i="7"/>
  <c r="I381" i="7"/>
  <c r="J1482" i="7" l="1"/>
  <c r="B1483" i="7"/>
  <c r="E174" i="7"/>
  <c r="I380" i="7"/>
  <c r="J1483" i="7" l="1"/>
  <c r="B1484" i="7"/>
  <c r="E173" i="7"/>
  <c r="I379" i="7"/>
  <c r="E172" i="7" l="1"/>
  <c r="J1484" i="7"/>
  <c r="B1485" i="7"/>
  <c r="I378" i="7"/>
  <c r="J1485" i="7" l="1"/>
  <c r="B1486" i="7"/>
  <c r="E171" i="7"/>
  <c r="I377" i="7"/>
  <c r="E170" i="7" l="1"/>
  <c r="J1486" i="7"/>
  <c r="B1487" i="7"/>
  <c r="I376" i="7"/>
  <c r="J1487" i="7" l="1"/>
  <c r="B1488" i="7"/>
  <c r="E169" i="7"/>
  <c r="I375" i="7"/>
  <c r="E168" i="7" l="1"/>
  <c r="J1488" i="7"/>
  <c r="B1489" i="7"/>
  <c r="I374" i="7"/>
  <c r="J1489" i="7" l="1"/>
  <c r="B1490" i="7"/>
  <c r="E167" i="7"/>
  <c r="I373" i="7"/>
  <c r="E166" i="7" l="1"/>
  <c r="J1490" i="7"/>
  <c r="B1491" i="7"/>
  <c r="I372" i="7"/>
  <c r="J1491" i="7" l="1"/>
  <c r="B1492" i="7"/>
  <c r="E165" i="7"/>
  <c r="I371" i="7"/>
  <c r="J1492" i="7" l="1"/>
  <c r="B1493" i="7"/>
  <c r="E164" i="7"/>
  <c r="I370" i="7"/>
  <c r="E163" i="7" l="1"/>
  <c r="J1493" i="7"/>
  <c r="B1494" i="7"/>
  <c r="I369" i="7"/>
  <c r="J1494" i="7" l="1"/>
  <c r="B1495" i="7"/>
  <c r="E162" i="7"/>
  <c r="I368" i="7"/>
  <c r="E161" i="7" l="1"/>
  <c r="J1495" i="7"/>
  <c r="B1496" i="7"/>
  <c r="I367" i="7"/>
  <c r="J1496" i="7" l="1"/>
  <c r="B1497" i="7"/>
  <c r="E160" i="7"/>
  <c r="I366" i="7"/>
  <c r="E159" i="7" l="1"/>
  <c r="J1497" i="7"/>
  <c r="B1498" i="7"/>
  <c r="I365" i="7"/>
  <c r="J1498" i="7" l="1"/>
  <c r="B1499" i="7"/>
  <c r="E158" i="7"/>
  <c r="I364" i="7"/>
  <c r="J1499" i="7" l="1"/>
  <c r="B1500" i="7"/>
  <c r="E157" i="7"/>
  <c r="I363" i="7"/>
  <c r="E156" i="7" l="1"/>
  <c r="J1500" i="7"/>
  <c r="B1501" i="7"/>
  <c r="I362" i="7"/>
  <c r="J1501" i="7" l="1"/>
  <c r="B1502" i="7"/>
  <c r="E155" i="7"/>
  <c r="I361" i="7"/>
  <c r="J1502" i="7" l="1"/>
  <c r="B1503" i="7"/>
  <c r="E154" i="7"/>
  <c r="I360" i="7"/>
  <c r="J1503" i="7" l="1"/>
  <c r="B1504" i="7"/>
  <c r="E153" i="7"/>
  <c r="I359" i="7"/>
  <c r="E152" i="7" l="1"/>
  <c r="J1504" i="7"/>
  <c r="B1505" i="7"/>
  <c r="I358" i="7"/>
  <c r="J1505" i="7" l="1"/>
  <c r="B1506" i="7"/>
  <c r="E151" i="7"/>
  <c r="I357" i="7"/>
  <c r="E150" i="7" l="1"/>
  <c r="J1506" i="7"/>
  <c r="B1507" i="7"/>
  <c r="I356" i="7"/>
  <c r="J1507" i="7" l="1"/>
  <c r="B1508" i="7"/>
  <c r="E149" i="7"/>
  <c r="I355" i="7"/>
  <c r="J1508" i="7" l="1"/>
  <c r="B1509" i="7"/>
  <c r="E148" i="7"/>
  <c r="I354" i="7"/>
  <c r="E147" i="7" l="1"/>
  <c r="J1509" i="7"/>
  <c r="B1510" i="7"/>
  <c r="I353" i="7"/>
  <c r="J1510" i="7" l="1"/>
  <c r="B1511" i="7"/>
  <c r="E146" i="7"/>
  <c r="I352" i="7"/>
  <c r="E145" i="7" l="1"/>
  <c r="J1511" i="7"/>
  <c r="B1512" i="7"/>
  <c r="I351" i="7"/>
  <c r="J1512" i="7" l="1"/>
  <c r="B1513" i="7"/>
  <c r="E144" i="7"/>
  <c r="I350" i="7"/>
  <c r="E143" i="7" l="1"/>
  <c r="J1513" i="7"/>
  <c r="B1514" i="7"/>
  <c r="I349" i="7"/>
  <c r="J1514" i="7" l="1"/>
  <c r="B1515" i="7"/>
  <c r="E142" i="7"/>
  <c r="I348" i="7"/>
  <c r="E141" i="7" l="1"/>
  <c r="J1515" i="7"/>
  <c r="B1516" i="7"/>
  <c r="I347" i="7"/>
  <c r="J1516" i="7" l="1"/>
  <c r="B1517" i="7"/>
  <c r="E140" i="7"/>
  <c r="I346" i="7"/>
  <c r="E139" i="7" l="1"/>
  <c r="J1517" i="7"/>
  <c r="B1518" i="7"/>
  <c r="I345" i="7"/>
  <c r="J1518" i="7" l="1"/>
  <c r="B1519" i="7"/>
  <c r="E138" i="7"/>
  <c r="I344" i="7"/>
  <c r="J1519" i="7" l="1"/>
  <c r="B1520" i="7"/>
  <c r="E137" i="7"/>
  <c r="I343" i="7"/>
  <c r="E136" i="7" l="1"/>
  <c r="J1520" i="7"/>
  <c r="B1521" i="7"/>
  <c r="I342" i="7"/>
  <c r="J1521" i="7" l="1"/>
  <c r="B1522" i="7"/>
  <c r="E135" i="7"/>
  <c r="I341" i="7"/>
  <c r="E134" i="7" l="1"/>
  <c r="J1522" i="7"/>
  <c r="B1523" i="7"/>
  <c r="I340" i="7"/>
  <c r="J1523" i="7" l="1"/>
  <c r="B1524" i="7"/>
  <c r="E133" i="7"/>
  <c r="I339" i="7"/>
  <c r="J1524" i="7" l="1"/>
  <c r="B1525" i="7"/>
  <c r="E132" i="7"/>
  <c r="I338" i="7"/>
  <c r="E131" i="7" l="1"/>
  <c r="J1525" i="7"/>
  <c r="B1526" i="7"/>
  <c r="I337" i="7"/>
  <c r="J1526" i="7" l="1"/>
  <c r="B1527" i="7"/>
  <c r="E130" i="7"/>
  <c r="I336" i="7"/>
  <c r="J1527" i="7" l="1"/>
  <c r="B1528" i="7"/>
  <c r="E129" i="7"/>
  <c r="I335" i="7"/>
  <c r="J1528" i="7" l="1"/>
  <c r="B1529" i="7"/>
  <c r="E128" i="7"/>
  <c r="I334" i="7"/>
  <c r="E127" i="7" l="1"/>
  <c r="J1529" i="7"/>
  <c r="B1530" i="7"/>
  <c r="I333" i="7"/>
  <c r="J1530" i="7" l="1"/>
  <c r="B1531" i="7"/>
  <c r="E126" i="7"/>
  <c r="I332" i="7"/>
  <c r="E125" i="7" l="1"/>
  <c r="J1531" i="7"/>
  <c r="B1532" i="7"/>
  <c r="I331" i="7"/>
  <c r="J1532" i="7" l="1"/>
  <c r="B1533" i="7"/>
  <c r="E124" i="7"/>
  <c r="I330" i="7"/>
  <c r="E123" i="7" l="1"/>
  <c r="J1533" i="7"/>
  <c r="B1534" i="7"/>
  <c r="I329" i="7"/>
  <c r="J1534" i="7" l="1"/>
  <c r="B1535" i="7"/>
  <c r="E122" i="7"/>
  <c r="I328" i="7"/>
  <c r="E121" i="7" l="1"/>
  <c r="J1535" i="7"/>
  <c r="B1536" i="7"/>
  <c r="I327" i="7"/>
  <c r="J1536" i="7" l="1"/>
  <c r="B1537" i="7"/>
  <c r="E120" i="7"/>
  <c r="I326" i="7"/>
  <c r="J1537" i="7" l="1"/>
  <c r="B1538" i="7"/>
  <c r="E119" i="7"/>
  <c r="I325" i="7"/>
  <c r="E118" i="7" l="1"/>
  <c r="J1538" i="7"/>
  <c r="B1539" i="7"/>
  <c r="I324" i="7"/>
  <c r="J1539" i="7" l="1"/>
  <c r="B1540" i="7"/>
  <c r="E117" i="7"/>
  <c r="I323" i="7"/>
  <c r="E116" i="7" l="1"/>
  <c r="J1540" i="7"/>
  <c r="B1541" i="7"/>
  <c r="I322" i="7"/>
  <c r="J1541" i="7" l="1"/>
  <c r="B1542" i="7"/>
  <c r="E115" i="7"/>
  <c r="I321" i="7"/>
  <c r="E114" i="7" l="1"/>
  <c r="J1542" i="7"/>
  <c r="B1543" i="7"/>
  <c r="I320" i="7"/>
  <c r="J1543" i="7" l="1"/>
  <c r="B1544" i="7"/>
  <c r="E113" i="7"/>
  <c r="I319" i="7"/>
  <c r="E112" i="7" l="1"/>
  <c r="J1544" i="7"/>
  <c r="B1545" i="7"/>
  <c r="I318" i="7"/>
  <c r="J1545" i="7" l="1"/>
  <c r="B1546" i="7"/>
  <c r="E111" i="7"/>
  <c r="I317" i="7"/>
  <c r="E110" i="7" l="1"/>
  <c r="J1546" i="7"/>
  <c r="B1547" i="7"/>
  <c r="I316" i="7"/>
  <c r="J1547" i="7" l="1"/>
  <c r="B1548" i="7"/>
  <c r="E109" i="7"/>
  <c r="I315" i="7"/>
  <c r="E108" i="7" l="1"/>
  <c r="J1548" i="7"/>
  <c r="B1549" i="7"/>
  <c r="I314" i="7"/>
  <c r="J1549" i="7" l="1"/>
  <c r="B1550" i="7"/>
  <c r="E107" i="7"/>
  <c r="I313" i="7"/>
  <c r="E106" i="7" l="1"/>
  <c r="J1550" i="7"/>
  <c r="B1551" i="7"/>
  <c r="I312" i="7"/>
  <c r="J1551" i="7" l="1"/>
  <c r="B1552" i="7"/>
  <c r="E105" i="7"/>
  <c r="I311" i="7"/>
  <c r="E104" i="7" l="1"/>
  <c r="J1552" i="7"/>
  <c r="B1553" i="7"/>
  <c r="I310" i="7"/>
  <c r="J1553" i="7" l="1"/>
  <c r="B1554" i="7"/>
  <c r="E103" i="7"/>
  <c r="I309" i="7"/>
  <c r="E102" i="7" l="1"/>
  <c r="J1554" i="7"/>
  <c r="B1555" i="7"/>
  <c r="I308" i="7"/>
  <c r="J1555" i="7" l="1"/>
  <c r="B1556" i="7"/>
  <c r="E101" i="7"/>
  <c r="I307" i="7"/>
  <c r="E100" i="7" l="1"/>
  <c r="J1556" i="7"/>
  <c r="B1557" i="7"/>
  <c r="I306" i="7"/>
  <c r="J1557" i="7" l="1"/>
  <c r="B1558" i="7"/>
  <c r="E99" i="7"/>
  <c r="I305" i="7"/>
  <c r="E98" i="7" l="1"/>
  <c r="J1558" i="7"/>
  <c r="B1559" i="7"/>
  <c r="I304" i="7"/>
  <c r="J1559" i="7" l="1"/>
  <c r="B1560" i="7"/>
  <c r="E97" i="7"/>
  <c r="I303" i="7"/>
  <c r="J1560" i="7" l="1"/>
  <c r="B1561" i="7"/>
  <c r="E96" i="7"/>
  <c r="I302" i="7"/>
  <c r="J1561" i="7" l="1"/>
  <c r="B1562" i="7"/>
  <c r="E95" i="7"/>
  <c r="I301" i="7"/>
  <c r="J1562" i="7" l="1"/>
  <c r="B1563" i="7"/>
  <c r="E94" i="7"/>
  <c r="I300" i="7"/>
  <c r="E93" i="7" l="1"/>
  <c r="J1563" i="7"/>
  <c r="B1564" i="7"/>
  <c r="I299" i="7"/>
  <c r="J1564" i="7" l="1"/>
  <c r="B1565" i="7"/>
  <c r="E92" i="7"/>
  <c r="I298" i="7"/>
  <c r="J1565" i="7" l="1"/>
  <c r="B1566" i="7"/>
  <c r="E91" i="7"/>
  <c r="I297" i="7"/>
  <c r="E90" i="7" l="1"/>
  <c r="J1566" i="7"/>
  <c r="B1567" i="7"/>
  <c r="I296" i="7"/>
  <c r="J1567" i="7" l="1"/>
  <c r="B1568" i="7"/>
  <c r="E89" i="7"/>
  <c r="I295" i="7"/>
  <c r="E88" i="7" l="1"/>
  <c r="J1568" i="7"/>
  <c r="B1569" i="7"/>
  <c r="I294" i="7"/>
  <c r="J1569" i="7" l="1"/>
  <c r="B1570" i="7"/>
  <c r="E87" i="7"/>
  <c r="I293" i="7"/>
  <c r="E86" i="7" l="1"/>
  <c r="J1570" i="7"/>
  <c r="B1571" i="7"/>
  <c r="I292" i="7"/>
  <c r="J1571" i="7" l="1"/>
  <c r="B1572" i="7"/>
  <c r="E85" i="7"/>
  <c r="I291" i="7"/>
  <c r="E84" i="7" l="1"/>
  <c r="J1572" i="7"/>
  <c r="B1573" i="7"/>
  <c r="I290" i="7"/>
  <c r="J1573" i="7" l="1"/>
  <c r="B1574" i="7"/>
  <c r="E83" i="7"/>
  <c r="I289" i="7"/>
  <c r="E82" i="7" l="1"/>
  <c r="J1574" i="7"/>
  <c r="B1575" i="7"/>
  <c r="I288" i="7"/>
  <c r="J1575" i="7" l="1"/>
  <c r="B1576" i="7"/>
  <c r="E81" i="7"/>
  <c r="I287" i="7"/>
  <c r="J1576" i="7" l="1"/>
  <c r="B1577" i="7"/>
  <c r="E80" i="7"/>
  <c r="I286" i="7"/>
  <c r="J1577" i="7" l="1"/>
  <c r="B1578" i="7"/>
  <c r="E79" i="7"/>
  <c r="I285" i="7"/>
  <c r="E78" i="7" l="1"/>
  <c r="J1578" i="7"/>
  <c r="B1579" i="7"/>
  <c r="I284" i="7"/>
  <c r="J1579" i="7" l="1"/>
  <c r="B1580" i="7"/>
  <c r="E77" i="7"/>
  <c r="I283" i="7"/>
  <c r="E76" i="7" l="1"/>
  <c r="J1580" i="7"/>
  <c r="B1581" i="7"/>
  <c r="I282" i="7"/>
  <c r="J1581" i="7" l="1"/>
  <c r="B1582" i="7"/>
  <c r="E75" i="7"/>
  <c r="I281" i="7"/>
  <c r="E74" i="7" l="1"/>
  <c r="J1582" i="7"/>
  <c r="B1583" i="7"/>
  <c r="I280" i="7"/>
  <c r="J1583" i="7" l="1"/>
  <c r="B1584" i="7"/>
  <c r="E73" i="7"/>
  <c r="I279" i="7"/>
  <c r="E72" i="7" l="1"/>
  <c r="J1584" i="7"/>
  <c r="B1585" i="7"/>
  <c r="I278" i="7"/>
  <c r="J1585" i="7" l="1"/>
  <c r="B1586" i="7"/>
  <c r="E71" i="7"/>
  <c r="I277" i="7"/>
  <c r="E70" i="7" l="1"/>
  <c r="J1586" i="7"/>
  <c r="B1587" i="7"/>
  <c r="I276" i="7"/>
  <c r="J1587" i="7" l="1"/>
  <c r="B1588" i="7"/>
  <c r="E69" i="7"/>
  <c r="I275" i="7"/>
  <c r="E68" i="7" l="1"/>
  <c r="J1588" i="7"/>
  <c r="B1589" i="7"/>
  <c r="I274" i="7"/>
  <c r="J1589" i="7" l="1"/>
  <c r="B1590" i="7"/>
  <c r="E67" i="7"/>
  <c r="I273" i="7"/>
  <c r="E66" i="7" l="1"/>
  <c r="J1590" i="7"/>
  <c r="B1591" i="7"/>
  <c r="I272" i="7"/>
  <c r="J1591" i="7" l="1"/>
  <c r="B1592" i="7"/>
  <c r="E65" i="7"/>
  <c r="I271" i="7"/>
  <c r="E64" i="7" l="1"/>
  <c r="J1592" i="7"/>
  <c r="B1593" i="7"/>
  <c r="I270" i="7"/>
  <c r="J1593" i="7" l="1"/>
  <c r="B1594" i="7"/>
  <c r="E63" i="7"/>
  <c r="I269" i="7"/>
  <c r="J1594" i="7" l="1"/>
  <c r="B1595" i="7"/>
  <c r="E62" i="7"/>
  <c r="I268" i="7"/>
  <c r="E61" i="7" l="1"/>
  <c r="J1595" i="7"/>
  <c r="B1596" i="7"/>
  <c r="I267" i="7"/>
  <c r="J1596" i="7" l="1"/>
  <c r="B1597" i="7"/>
  <c r="E60" i="7"/>
  <c r="I266" i="7"/>
  <c r="E59" i="7" l="1"/>
  <c r="J1597" i="7"/>
  <c r="B1598" i="7"/>
  <c r="I265" i="7"/>
  <c r="J1598" i="7" l="1"/>
  <c r="B1599" i="7"/>
  <c r="E58" i="7"/>
  <c r="I264" i="7"/>
  <c r="J1599" i="7" l="1"/>
  <c r="B1600" i="7"/>
  <c r="E57" i="7"/>
  <c r="I263" i="7"/>
  <c r="E56" i="7" l="1"/>
  <c r="J1600" i="7"/>
  <c r="B1601" i="7"/>
  <c r="I262" i="7"/>
  <c r="J1601" i="7" l="1"/>
  <c r="B1602" i="7"/>
  <c r="E55" i="7"/>
  <c r="I261" i="7"/>
  <c r="E54" i="7" l="1"/>
  <c r="J1602" i="7"/>
  <c r="B1603" i="7"/>
  <c r="I260" i="7"/>
  <c r="J1603" i="7" l="1"/>
  <c r="B1604" i="7"/>
  <c r="E53" i="7"/>
  <c r="I259" i="7"/>
  <c r="E52" i="7" l="1"/>
  <c r="J1604" i="7"/>
  <c r="B1605" i="7"/>
  <c r="I258" i="7"/>
  <c r="J1605" i="7" l="1"/>
  <c r="B1606" i="7"/>
  <c r="E51" i="7"/>
  <c r="I257" i="7"/>
  <c r="E50" i="7" l="1"/>
  <c r="J1606" i="7"/>
  <c r="B1607" i="7"/>
  <c r="I256" i="7"/>
  <c r="J1607" i="7" l="1"/>
  <c r="B1608" i="7"/>
  <c r="E49" i="7"/>
  <c r="I255" i="7"/>
  <c r="E48" i="7" l="1"/>
  <c r="J1608" i="7"/>
  <c r="B1609" i="7"/>
  <c r="I254" i="7"/>
  <c r="J1609" i="7" l="1"/>
  <c r="B1610" i="7"/>
  <c r="E47" i="7"/>
  <c r="I253" i="7"/>
  <c r="E46" i="7" l="1"/>
  <c r="J1610" i="7"/>
  <c r="B1611" i="7"/>
  <c r="I252" i="7"/>
  <c r="J1611" i="7" l="1"/>
  <c r="B1612" i="7"/>
  <c r="E45" i="7"/>
  <c r="I251" i="7"/>
  <c r="E44" i="7" l="1"/>
  <c r="J1612" i="7"/>
  <c r="B1613" i="7"/>
  <c r="I250" i="7"/>
  <c r="J1613" i="7" l="1"/>
  <c r="B1614" i="7"/>
  <c r="E43" i="7"/>
  <c r="I249" i="7"/>
  <c r="E42" i="7" l="1"/>
  <c r="J1614" i="7"/>
  <c r="B1615" i="7"/>
  <c r="I248" i="7"/>
  <c r="J1615" i="7" l="1"/>
  <c r="B1616" i="7"/>
  <c r="E41" i="7"/>
  <c r="I247" i="7"/>
  <c r="E40" i="7" l="1"/>
  <c r="J1616" i="7"/>
  <c r="B1617" i="7"/>
  <c r="I246" i="7"/>
  <c r="J1617" i="7" l="1"/>
  <c r="B1618" i="7"/>
  <c r="E39" i="7"/>
  <c r="I245" i="7"/>
  <c r="J1618" i="7" l="1"/>
  <c r="B1619" i="7"/>
  <c r="E38" i="7"/>
  <c r="I244" i="7"/>
  <c r="E37" i="7" l="1"/>
  <c r="J1619" i="7"/>
  <c r="B1620" i="7"/>
  <c r="I243" i="7"/>
  <c r="J1620" i="7" l="1"/>
  <c r="B1621" i="7"/>
  <c r="E36" i="7"/>
  <c r="I242" i="7"/>
  <c r="E35" i="7" l="1"/>
  <c r="J1621" i="7"/>
  <c r="B1622" i="7"/>
  <c r="I241" i="7"/>
  <c r="J1622" i="7" l="1"/>
  <c r="B1623" i="7"/>
  <c r="E34" i="7"/>
  <c r="I240" i="7"/>
  <c r="J1623" i="7" l="1"/>
  <c r="B1624" i="7"/>
  <c r="E33" i="7"/>
  <c r="I239" i="7"/>
  <c r="E32" i="7" l="1"/>
  <c r="J1624" i="7"/>
  <c r="B1625" i="7"/>
  <c r="I238" i="7"/>
  <c r="J1625" i="7" l="1"/>
  <c r="B1626" i="7"/>
  <c r="E31" i="7"/>
  <c r="I237" i="7"/>
  <c r="J1626" i="7" l="1"/>
  <c r="B1627" i="7"/>
  <c r="E30" i="7"/>
  <c r="I236" i="7"/>
  <c r="E29" i="7" l="1"/>
  <c r="J1627" i="7"/>
  <c r="B1628" i="7"/>
  <c r="I235" i="7"/>
  <c r="J1628" i="7" l="1"/>
  <c r="B1629" i="7"/>
  <c r="E28" i="7"/>
  <c r="I234" i="7"/>
  <c r="J1629" i="7" l="1"/>
  <c r="B1630" i="7"/>
  <c r="E27" i="7"/>
  <c r="I233" i="7"/>
  <c r="J1630" i="7" l="1"/>
  <c r="B1631" i="7"/>
  <c r="E26" i="7"/>
  <c r="I232" i="7"/>
  <c r="E25" i="7" l="1"/>
  <c r="J1631" i="7"/>
  <c r="B1632" i="7"/>
  <c r="I231" i="7"/>
  <c r="J1632" i="7" l="1"/>
  <c r="B1633" i="7"/>
  <c r="E24" i="7"/>
  <c r="I230" i="7"/>
  <c r="E23" i="7" l="1"/>
  <c r="J1633" i="7"/>
  <c r="B1634" i="7"/>
  <c r="I229" i="7"/>
  <c r="J1634" i="7" l="1"/>
  <c r="B1635" i="7"/>
  <c r="E22" i="7"/>
  <c r="I228" i="7"/>
  <c r="E21" i="7" l="1"/>
  <c r="J1635" i="7"/>
  <c r="B1636" i="7"/>
  <c r="I227" i="7"/>
  <c r="J1636" i="7" l="1"/>
  <c r="B1637" i="7"/>
  <c r="E20" i="7"/>
  <c r="I226" i="7"/>
  <c r="E18" i="7" l="1"/>
  <c r="E19" i="7"/>
  <c r="J1637" i="7"/>
  <c r="B1638" i="7"/>
  <c r="I225" i="7"/>
  <c r="J1638" i="7" l="1"/>
  <c r="B1639" i="7"/>
  <c r="I224" i="7"/>
  <c r="J1639" i="7" l="1"/>
  <c r="B1640" i="7"/>
  <c r="I223" i="7"/>
  <c r="J1640" i="7" l="1"/>
  <c r="B1641" i="7"/>
  <c r="I222" i="7"/>
  <c r="J1641" i="7" l="1"/>
  <c r="B1642" i="7"/>
  <c r="I221" i="7"/>
  <c r="J1642" i="7" l="1"/>
  <c r="B1643" i="7"/>
  <c r="I220" i="7"/>
  <c r="J1643" i="7" l="1"/>
  <c r="B1644" i="7"/>
  <c r="I219" i="7"/>
  <c r="J1644" i="7" l="1"/>
  <c r="B1645" i="7"/>
  <c r="I218" i="7"/>
  <c r="J1645" i="7" l="1"/>
  <c r="B1646" i="7"/>
  <c r="I217" i="7"/>
  <c r="J1646" i="7" l="1"/>
  <c r="B1647" i="7"/>
  <c r="I216" i="7"/>
  <c r="J1647" i="7" l="1"/>
  <c r="B1648" i="7"/>
  <c r="I215" i="7"/>
  <c r="J1648" i="7" l="1"/>
  <c r="B1649" i="7"/>
  <c r="I214" i="7"/>
  <c r="J1649" i="7" l="1"/>
  <c r="B1650" i="7"/>
  <c r="I213" i="7"/>
  <c r="J1650" i="7" l="1"/>
  <c r="B1651" i="7"/>
  <c r="I212" i="7"/>
  <c r="J1651" i="7" l="1"/>
  <c r="B1652" i="7"/>
  <c r="I211" i="7"/>
  <c r="J1652" i="7" l="1"/>
  <c r="B1653" i="7"/>
  <c r="I210" i="7"/>
  <c r="J1653" i="7" l="1"/>
  <c r="B1654" i="7"/>
  <c r="I209" i="7"/>
  <c r="J1654" i="7" l="1"/>
  <c r="B1655" i="7"/>
  <c r="I208" i="7"/>
  <c r="J1655" i="7" l="1"/>
  <c r="B1656" i="7"/>
  <c r="I207" i="7"/>
  <c r="J1656" i="7" l="1"/>
  <c r="B1657" i="7"/>
  <c r="I206" i="7"/>
  <c r="J1657" i="7" l="1"/>
  <c r="B1658" i="7"/>
  <c r="I205" i="7"/>
  <c r="J1658" i="7" l="1"/>
  <c r="B1659" i="7"/>
  <c r="I204" i="7"/>
  <c r="J1659" i="7" l="1"/>
  <c r="B1660" i="7"/>
  <c r="I203" i="7"/>
  <c r="J1660" i="7" l="1"/>
  <c r="B1661" i="7"/>
  <c r="I202" i="7"/>
  <c r="J1661" i="7" l="1"/>
  <c r="B1662" i="7"/>
  <c r="I201" i="7"/>
  <c r="J1662" i="7" l="1"/>
  <c r="B1663" i="7"/>
  <c r="I200" i="7"/>
  <c r="J1663" i="7" l="1"/>
  <c r="B1664" i="7"/>
  <c r="I199" i="7"/>
  <c r="J1664" i="7" l="1"/>
  <c r="B1665" i="7"/>
  <c r="I198" i="7"/>
  <c r="J1665" i="7" l="1"/>
  <c r="B1666" i="7"/>
  <c r="I197" i="7"/>
  <c r="J1666" i="7" l="1"/>
  <c r="B1667" i="7"/>
  <c r="I196" i="7"/>
  <c r="J1667" i="7" l="1"/>
  <c r="B1668" i="7"/>
  <c r="I195" i="7"/>
  <c r="J1668" i="7" l="1"/>
  <c r="B1669" i="7"/>
  <c r="I194" i="7"/>
  <c r="J1669" i="7" l="1"/>
  <c r="B1670" i="7"/>
  <c r="I193" i="7"/>
  <c r="J1670" i="7" l="1"/>
  <c r="B1671" i="7"/>
  <c r="I192" i="7"/>
  <c r="J1671" i="7" l="1"/>
  <c r="B1672" i="7"/>
  <c r="I191" i="7"/>
  <c r="J1672" i="7" l="1"/>
  <c r="B1673" i="7"/>
  <c r="I190" i="7"/>
  <c r="J1673" i="7" l="1"/>
  <c r="B1674" i="7"/>
  <c r="I189" i="7"/>
  <c r="J1674" i="7" l="1"/>
  <c r="B1675" i="7"/>
  <c r="I188" i="7"/>
  <c r="J1675" i="7" l="1"/>
  <c r="B1676" i="7"/>
  <c r="I187" i="7"/>
  <c r="J1676" i="7" l="1"/>
  <c r="B1677" i="7"/>
  <c r="I186" i="7"/>
  <c r="J1677" i="7" l="1"/>
  <c r="B1678" i="7"/>
  <c r="I185" i="7"/>
  <c r="J1678" i="7" l="1"/>
  <c r="B1679" i="7"/>
  <c r="I184" i="7"/>
  <c r="J1679" i="7" l="1"/>
  <c r="B1680" i="7"/>
  <c r="I183" i="7"/>
  <c r="J1680" i="7" l="1"/>
  <c r="B1681" i="7"/>
  <c r="I182" i="7"/>
  <c r="J1681" i="7" l="1"/>
  <c r="B1682" i="7"/>
  <c r="I181" i="7"/>
  <c r="J1682" i="7" l="1"/>
  <c r="B1683" i="7"/>
  <c r="I180" i="7"/>
  <c r="J1683" i="7" l="1"/>
  <c r="B1684" i="7"/>
  <c r="I179" i="7"/>
  <c r="J1684" i="7" l="1"/>
  <c r="B1685" i="7"/>
  <c r="I178" i="7"/>
  <c r="J1685" i="7" l="1"/>
  <c r="B1686" i="7"/>
  <c r="I177" i="7"/>
  <c r="J1686" i="7" l="1"/>
  <c r="B1687" i="7"/>
  <c r="I176" i="7"/>
  <c r="J1687" i="7" l="1"/>
  <c r="B1688" i="7"/>
  <c r="I175" i="7"/>
  <c r="J1688" i="7" l="1"/>
  <c r="B1689" i="7"/>
  <c r="I174" i="7"/>
  <c r="J1689" i="7" l="1"/>
  <c r="B1690" i="7"/>
  <c r="I173" i="7"/>
  <c r="J1690" i="7" l="1"/>
  <c r="B1691" i="7"/>
  <c r="I172" i="7"/>
  <c r="J1691" i="7" l="1"/>
  <c r="B1692" i="7"/>
  <c r="I171" i="7"/>
  <c r="J1692" i="7" l="1"/>
  <c r="B1693" i="7"/>
  <c r="I170" i="7"/>
  <c r="J1693" i="7" l="1"/>
  <c r="B1694" i="7"/>
  <c r="I169" i="7"/>
  <c r="J1694" i="7" l="1"/>
  <c r="B1695" i="7"/>
  <c r="I168" i="7"/>
  <c r="J1695" i="7" l="1"/>
  <c r="B1696" i="7"/>
  <c r="I167" i="7"/>
  <c r="J1696" i="7" l="1"/>
  <c r="B1697" i="7"/>
  <c r="I166" i="7"/>
  <c r="J1697" i="7" l="1"/>
  <c r="B1698" i="7"/>
  <c r="I165" i="7"/>
  <c r="J1698" i="7" l="1"/>
  <c r="B1699" i="7"/>
  <c r="I164" i="7"/>
  <c r="J1699" i="7" l="1"/>
  <c r="B1700" i="7"/>
  <c r="I163" i="7"/>
  <c r="J1700" i="7" l="1"/>
  <c r="B1701" i="7"/>
  <c r="I162" i="7"/>
  <c r="J1701" i="7" l="1"/>
  <c r="B1702" i="7"/>
  <c r="I161" i="7"/>
  <c r="J1702" i="7" l="1"/>
  <c r="B1703" i="7"/>
  <c r="I160" i="7"/>
  <c r="J1703" i="7" l="1"/>
  <c r="B1704" i="7"/>
  <c r="I159" i="7"/>
  <c r="J1704" i="7" l="1"/>
  <c r="B1705" i="7"/>
  <c r="I158" i="7"/>
  <c r="J1705" i="7" l="1"/>
  <c r="B1706" i="7"/>
  <c r="I157" i="7"/>
  <c r="J1706" i="7" l="1"/>
  <c r="B1707" i="7"/>
  <c r="I156" i="7"/>
  <c r="J1707" i="7" l="1"/>
  <c r="B1708" i="7"/>
  <c r="I155" i="7"/>
  <c r="J1708" i="7" l="1"/>
  <c r="B1709" i="7"/>
  <c r="I154" i="7"/>
  <c r="J1709" i="7" l="1"/>
  <c r="B1710" i="7"/>
  <c r="I153" i="7"/>
  <c r="J1710" i="7" l="1"/>
  <c r="B1711" i="7"/>
  <c r="I152" i="7"/>
  <c r="J1711" i="7" l="1"/>
  <c r="B1712" i="7"/>
  <c r="I151" i="7"/>
  <c r="J1712" i="7" l="1"/>
  <c r="B1713" i="7"/>
  <c r="I150" i="7"/>
  <c r="J1713" i="7" l="1"/>
  <c r="B1714" i="7"/>
  <c r="I149" i="7"/>
  <c r="J1714" i="7" l="1"/>
  <c r="B1715" i="7"/>
  <c r="I148" i="7"/>
  <c r="J1715" i="7" l="1"/>
  <c r="B1716" i="7"/>
  <c r="I147" i="7"/>
  <c r="J1716" i="7" l="1"/>
  <c r="B1717" i="7"/>
  <c r="I146" i="7"/>
  <c r="J1717" i="7" l="1"/>
  <c r="B1718" i="7"/>
  <c r="I145" i="7"/>
  <c r="J1718" i="7" l="1"/>
  <c r="B1719" i="7"/>
  <c r="I144" i="7"/>
  <c r="J1719" i="7" l="1"/>
  <c r="B1720" i="7"/>
  <c r="I143" i="7"/>
  <c r="J1720" i="7" l="1"/>
  <c r="B1721" i="7"/>
  <c r="I142" i="7"/>
  <c r="J1721" i="7" l="1"/>
  <c r="B1722" i="7"/>
  <c r="I141" i="7"/>
  <c r="J1722" i="7" l="1"/>
  <c r="B1723" i="7"/>
  <c r="I140" i="7"/>
  <c r="J1723" i="7" l="1"/>
  <c r="B1724" i="7"/>
  <c r="I139" i="7"/>
  <c r="J1724" i="7" l="1"/>
  <c r="B1725" i="7"/>
  <c r="I138" i="7"/>
  <c r="J1725" i="7" l="1"/>
  <c r="B1726" i="7"/>
  <c r="I137" i="7"/>
  <c r="J1726" i="7" l="1"/>
  <c r="B1727" i="7"/>
  <c r="I136" i="7"/>
  <c r="J1727" i="7" l="1"/>
  <c r="B1728" i="7"/>
  <c r="I135" i="7"/>
  <c r="J1728" i="7" l="1"/>
  <c r="B1729" i="7"/>
  <c r="I134" i="7"/>
  <c r="J1729" i="7" l="1"/>
  <c r="B1730" i="7"/>
  <c r="I133" i="7"/>
  <c r="J1730" i="7" l="1"/>
  <c r="B1731" i="7"/>
  <c r="I132" i="7"/>
  <c r="J1731" i="7" l="1"/>
  <c r="B1732" i="7"/>
  <c r="I131" i="7"/>
  <c r="J1732" i="7" l="1"/>
  <c r="B1733" i="7"/>
  <c r="I130" i="7"/>
  <c r="J1733" i="7" l="1"/>
  <c r="B1734" i="7"/>
  <c r="I129" i="7"/>
  <c r="J1734" i="7" l="1"/>
  <c r="B1735" i="7"/>
  <c r="I128" i="7"/>
  <c r="J1735" i="7" l="1"/>
  <c r="B1736" i="7"/>
  <c r="I127" i="7"/>
  <c r="J1736" i="7" l="1"/>
  <c r="B1737" i="7"/>
  <c r="I126" i="7"/>
  <c r="J1737" i="7" l="1"/>
  <c r="B1738" i="7"/>
  <c r="I125" i="7"/>
  <c r="J1738" i="7" l="1"/>
  <c r="B1739" i="7"/>
  <c r="I124" i="7"/>
  <c r="J1739" i="7" l="1"/>
  <c r="B1740" i="7"/>
  <c r="I123" i="7"/>
  <c r="J1740" i="7" l="1"/>
  <c r="B1741" i="7"/>
  <c r="I122" i="7"/>
  <c r="J1741" i="7" l="1"/>
  <c r="B1742" i="7"/>
  <c r="I121" i="7"/>
  <c r="J1742" i="7" l="1"/>
  <c r="B1743" i="7"/>
  <c r="I120" i="7"/>
  <c r="J1743" i="7" l="1"/>
  <c r="B1744" i="7"/>
  <c r="I119" i="7"/>
  <c r="J1744" i="7" l="1"/>
  <c r="B1745" i="7"/>
  <c r="I118" i="7"/>
  <c r="J1745" i="7" l="1"/>
  <c r="B1746" i="7"/>
  <c r="I117" i="7"/>
  <c r="J1746" i="7" l="1"/>
  <c r="B1747" i="7"/>
  <c r="I116" i="7"/>
  <c r="J1747" i="7" l="1"/>
  <c r="B1748" i="7"/>
  <c r="I115" i="7"/>
  <c r="J1748" i="7" l="1"/>
  <c r="B1749" i="7"/>
  <c r="I114" i="7"/>
  <c r="J1749" i="7" l="1"/>
  <c r="B1750" i="7"/>
  <c r="I113" i="7"/>
  <c r="J1750" i="7" l="1"/>
  <c r="B1751" i="7"/>
  <c r="I112" i="7"/>
  <c r="J1751" i="7" l="1"/>
  <c r="B1752" i="7"/>
  <c r="I111" i="7"/>
  <c r="J1752" i="7" l="1"/>
  <c r="B1753" i="7"/>
  <c r="I110" i="7"/>
  <c r="J1753" i="7" l="1"/>
  <c r="B1754" i="7"/>
  <c r="I109" i="7"/>
  <c r="J1754" i="7" l="1"/>
  <c r="B1755" i="7"/>
  <c r="I108" i="7"/>
  <c r="J1755" i="7" l="1"/>
  <c r="B1756" i="7"/>
  <c r="I107" i="7"/>
  <c r="J1756" i="7" l="1"/>
  <c r="B1757" i="7"/>
  <c r="I106" i="7"/>
  <c r="J1757" i="7" l="1"/>
  <c r="B1758" i="7"/>
  <c r="I105" i="7"/>
  <c r="J1758" i="7" l="1"/>
  <c r="B1759" i="7"/>
  <c r="I104" i="7"/>
  <c r="J1759" i="7" l="1"/>
  <c r="B1760" i="7"/>
  <c r="I103" i="7"/>
  <c r="J1760" i="7" l="1"/>
  <c r="B1761" i="7"/>
  <c r="I102" i="7"/>
  <c r="J1761" i="7" l="1"/>
  <c r="B1762" i="7"/>
  <c r="I101" i="7"/>
  <c r="J1762" i="7" l="1"/>
  <c r="B1763" i="7"/>
  <c r="I100" i="7"/>
  <c r="J1763" i="7" l="1"/>
  <c r="B1764" i="7"/>
  <c r="I99" i="7"/>
  <c r="J1764" i="7" l="1"/>
  <c r="B1765" i="7"/>
  <c r="I98" i="7"/>
  <c r="J1765" i="7" l="1"/>
  <c r="B1766" i="7"/>
  <c r="I97" i="7"/>
  <c r="J1766" i="7" l="1"/>
  <c r="B1767" i="7"/>
  <c r="I96" i="7"/>
  <c r="J1767" i="7" l="1"/>
  <c r="B1768" i="7"/>
  <c r="I95" i="7"/>
  <c r="J1768" i="7" l="1"/>
  <c r="B1769" i="7"/>
  <c r="I94" i="7"/>
  <c r="J1769" i="7" l="1"/>
  <c r="B1770" i="7"/>
  <c r="I93" i="7"/>
  <c r="J1770" i="7" l="1"/>
  <c r="B1771" i="7"/>
  <c r="I92" i="7"/>
  <c r="J1771" i="7" l="1"/>
  <c r="B1772" i="7"/>
  <c r="I91" i="7"/>
  <c r="J1772" i="7" l="1"/>
  <c r="B1773" i="7"/>
  <c r="I90" i="7"/>
  <c r="J1773" i="7" l="1"/>
  <c r="B1774" i="7"/>
  <c r="I89" i="7"/>
  <c r="J1774" i="7" l="1"/>
  <c r="B1775" i="7"/>
  <c r="I88" i="7"/>
  <c r="J1775" i="7" l="1"/>
  <c r="B1776" i="7"/>
  <c r="I87" i="7"/>
  <c r="J1776" i="7" l="1"/>
  <c r="B1777" i="7"/>
  <c r="I86" i="7"/>
  <c r="J1777" i="7" l="1"/>
  <c r="B1778" i="7"/>
  <c r="I85" i="7"/>
  <c r="J1778" i="7" l="1"/>
  <c r="B1779" i="7"/>
  <c r="I84" i="7"/>
  <c r="J1779" i="7" l="1"/>
  <c r="B1780" i="7"/>
  <c r="I83" i="7"/>
  <c r="J1780" i="7" l="1"/>
  <c r="B1781" i="7"/>
  <c r="I82" i="7"/>
  <c r="J1781" i="7" l="1"/>
  <c r="B1782" i="7"/>
  <c r="I81" i="7"/>
  <c r="J1782" i="7" l="1"/>
  <c r="B1783" i="7"/>
  <c r="I80" i="7"/>
  <c r="J1783" i="7" l="1"/>
  <c r="B1784" i="7"/>
  <c r="I79" i="7"/>
  <c r="J1784" i="7" l="1"/>
  <c r="B1785" i="7"/>
  <c r="I78" i="7"/>
  <c r="J1785" i="7" l="1"/>
  <c r="B1786" i="7"/>
  <c r="I77" i="7"/>
  <c r="J1786" i="7" l="1"/>
  <c r="B1787" i="7"/>
  <c r="I76" i="7"/>
  <c r="J1787" i="7" l="1"/>
  <c r="B1788" i="7"/>
  <c r="I75" i="7"/>
  <c r="J1788" i="7" l="1"/>
  <c r="B1789" i="7"/>
  <c r="I74" i="7"/>
  <c r="J1789" i="7" l="1"/>
  <c r="B1790" i="7"/>
  <c r="I73" i="7"/>
  <c r="J1790" i="7" l="1"/>
  <c r="B1791" i="7"/>
  <c r="I72" i="7"/>
  <c r="J1791" i="7" l="1"/>
  <c r="B1792" i="7"/>
  <c r="I71" i="7"/>
  <c r="J1792" i="7" l="1"/>
  <c r="B1793" i="7"/>
  <c r="I70" i="7"/>
  <c r="J1793" i="7" l="1"/>
  <c r="B1794" i="7"/>
  <c r="I69" i="7"/>
  <c r="J1794" i="7" l="1"/>
  <c r="B1795" i="7"/>
  <c r="I68" i="7"/>
  <c r="J1795" i="7" l="1"/>
  <c r="B1796" i="7"/>
  <c r="I67" i="7"/>
  <c r="J1796" i="7" l="1"/>
  <c r="B1797" i="7"/>
  <c r="I66" i="7"/>
  <c r="J1797" i="7" l="1"/>
  <c r="B1798" i="7"/>
  <c r="I65" i="7"/>
  <c r="J1798" i="7" l="1"/>
  <c r="B1799" i="7"/>
  <c r="I64" i="7"/>
  <c r="J1799" i="7" l="1"/>
  <c r="B1800" i="7"/>
  <c r="I63" i="7"/>
  <c r="J1800" i="7" l="1"/>
  <c r="B1801" i="7"/>
  <c r="I62" i="7"/>
  <c r="J1801" i="7" l="1"/>
  <c r="B1802" i="7"/>
  <c r="I61" i="7"/>
  <c r="J1802" i="7" l="1"/>
  <c r="B1803" i="7"/>
  <c r="I60" i="7"/>
  <c r="J1803" i="7" l="1"/>
  <c r="B1804" i="7"/>
  <c r="I59" i="7"/>
  <c r="J1804" i="7" l="1"/>
  <c r="B1805" i="7"/>
  <c r="I58" i="7"/>
  <c r="J1805" i="7" l="1"/>
  <c r="B1806" i="7"/>
  <c r="I57" i="7"/>
  <c r="J1806" i="7" l="1"/>
  <c r="B1807" i="7"/>
  <c r="I56" i="7"/>
  <c r="J1807" i="7" l="1"/>
  <c r="B1808" i="7"/>
  <c r="I55" i="7"/>
  <c r="J1808" i="7" l="1"/>
  <c r="B1809" i="7"/>
  <c r="I54" i="7"/>
  <c r="J1809" i="7" l="1"/>
  <c r="B1810" i="7"/>
  <c r="I53" i="7"/>
  <c r="J1810" i="7" l="1"/>
  <c r="B1811" i="7"/>
  <c r="I52" i="7"/>
  <c r="J1811" i="7" l="1"/>
  <c r="B1812" i="7"/>
  <c r="I51" i="7"/>
  <c r="J1812" i="7" l="1"/>
  <c r="B1813" i="7"/>
  <c r="I50" i="7"/>
  <c r="J1813" i="7" l="1"/>
  <c r="B1814" i="7"/>
  <c r="I49" i="7"/>
  <c r="J1814" i="7" l="1"/>
  <c r="B1815" i="7"/>
  <c r="I48" i="7"/>
  <c r="J1815" i="7" l="1"/>
  <c r="B1816" i="7"/>
  <c r="I47" i="7"/>
  <c r="J1816" i="7" l="1"/>
  <c r="B1817" i="7"/>
  <c r="I46" i="7"/>
  <c r="J1817" i="7" l="1"/>
  <c r="B1818" i="7"/>
  <c r="I45" i="7"/>
  <c r="J1818" i="7" l="1"/>
  <c r="B1819" i="7"/>
  <c r="I44" i="7"/>
  <c r="J1819" i="7" l="1"/>
  <c r="B1820" i="7"/>
  <c r="I43" i="7"/>
  <c r="J1820" i="7" l="1"/>
  <c r="B1821" i="7"/>
  <c r="I42" i="7"/>
  <c r="J1821" i="7" l="1"/>
  <c r="B1822" i="7"/>
  <c r="I41" i="7"/>
  <c r="J1822" i="7" l="1"/>
  <c r="B1823" i="7"/>
  <c r="I40" i="7"/>
  <c r="J1823" i="7" l="1"/>
  <c r="B1824" i="7"/>
  <c r="I39" i="7"/>
  <c r="J1824" i="7" l="1"/>
  <c r="B1825" i="7"/>
  <c r="I38" i="7"/>
  <c r="J1825" i="7" l="1"/>
  <c r="B1826" i="7"/>
  <c r="I37" i="7"/>
  <c r="J1826" i="7" l="1"/>
  <c r="B1827" i="7"/>
  <c r="I36" i="7"/>
  <c r="J1827" i="7" l="1"/>
  <c r="B1828" i="7"/>
  <c r="I35" i="7"/>
  <c r="J1828" i="7" l="1"/>
  <c r="B1829" i="7"/>
  <c r="I34" i="7"/>
  <c r="J1829" i="7" l="1"/>
  <c r="B1830" i="7"/>
  <c r="I33" i="7"/>
  <c r="J1830" i="7" l="1"/>
  <c r="B1831" i="7"/>
  <c r="I32" i="7"/>
  <c r="J1831" i="7" l="1"/>
  <c r="B1832" i="7"/>
  <c r="I31" i="7"/>
  <c r="J1832" i="7" l="1"/>
  <c r="B1833" i="7"/>
  <c r="I30" i="7"/>
  <c r="J1833" i="7" l="1"/>
  <c r="B1834" i="7"/>
  <c r="I29" i="7"/>
  <c r="J1834" i="7" l="1"/>
  <c r="B1835" i="7"/>
  <c r="I28" i="7"/>
  <c r="J1835" i="7" l="1"/>
  <c r="B1836" i="7"/>
  <c r="I27" i="7"/>
  <c r="J1836" i="7" l="1"/>
  <c r="B1837" i="7"/>
  <c r="I26" i="7"/>
  <c r="J1837" i="7" l="1"/>
  <c r="B1838" i="7"/>
  <c r="I25" i="7"/>
  <c r="J1838" i="7" l="1"/>
  <c r="B1839" i="7"/>
  <c r="I24" i="7"/>
  <c r="J1839" i="7" l="1"/>
  <c r="B1840" i="7"/>
  <c r="I23" i="7"/>
  <c r="J1840" i="7" l="1"/>
  <c r="B1841" i="7"/>
  <c r="I22" i="7"/>
  <c r="J1841" i="7" l="1"/>
  <c r="B1842" i="7"/>
  <c r="I21" i="7"/>
  <c r="J1842" i="7" l="1"/>
  <c r="B1843" i="7"/>
  <c r="I20" i="7"/>
  <c r="J1843" i="7" l="1"/>
  <c r="B1844" i="7"/>
  <c r="I18" i="7"/>
  <c r="I19" i="7"/>
  <c r="J1844" i="7" l="1"/>
  <c r="B1845" i="7"/>
  <c r="D1838" i="7" s="1"/>
  <c r="H1844" i="7" l="1"/>
  <c r="D1844" i="7"/>
  <c r="D1842" i="7"/>
  <c r="H1838" i="7"/>
  <c r="H1842" i="7"/>
  <c r="D1836" i="7"/>
  <c r="H1840" i="7"/>
  <c r="D1840" i="7"/>
  <c r="H1836" i="7"/>
  <c r="J1845" i="7"/>
  <c r="H1845" i="7"/>
  <c r="D20" i="7"/>
  <c r="H21" i="7"/>
  <c r="D23" i="7"/>
  <c r="H24" i="7"/>
  <c r="D27" i="7"/>
  <c r="H28" i="7"/>
  <c r="H31" i="7"/>
  <c r="H32" i="7"/>
  <c r="D35" i="7"/>
  <c r="D36" i="7"/>
  <c r="H40" i="7"/>
  <c r="D40" i="7"/>
  <c r="D42" i="7"/>
  <c r="D44" i="7"/>
  <c r="D47" i="7"/>
  <c r="H49" i="7"/>
  <c r="H52" i="7"/>
  <c r="H53" i="7"/>
  <c r="D56" i="7"/>
  <c r="D60" i="7"/>
  <c r="H58" i="7"/>
  <c r="D61" i="7"/>
  <c r="H64" i="7"/>
  <c r="H65" i="7"/>
  <c r="D67" i="7"/>
  <c r="H69" i="7"/>
  <c r="D70" i="7"/>
  <c r="D73" i="7"/>
  <c r="D74" i="7"/>
  <c r="H77" i="7"/>
  <c r="H79" i="7"/>
  <c r="H81" i="7"/>
  <c r="D83" i="7"/>
  <c r="D84" i="7"/>
  <c r="H88" i="7"/>
  <c r="H89" i="7"/>
  <c r="H91" i="7"/>
  <c r="D92" i="7"/>
  <c r="H95" i="7"/>
  <c r="H97" i="7"/>
  <c r="D99" i="7"/>
  <c r="H101" i="7"/>
  <c r="H103" i="7"/>
  <c r="H105" i="7"/>
  <c r="D107" i="7"/>
  <c r="H109" i="7"/>
  <c r="D111" i="7"/>
  <c r="H113" i="7"/>
  <c r="D115" i="7"/>
  <c r="D116" i="7"/>
  <c r="H119" i="7"/>
  <c r="D120" i="7"/>
  <c r="H124" i="7"/>
  <c r="D125" i="7"/>
  <c r="H128" i="7"/>
  <c r="D128" i="7"/>
  <c r="H131" i="7"/>
  <c r="H133" i="7"/>
  <c r="D135" i="7"/>
  <c r="H137" i="7"/>
  <c r="H139" i="7"/>
  <c r="H141" i="7"/>
  <c r="D143" i="7"/>
  <c r="D144" i="7"/>
  <c r="D147" i="7"/>
  <c r="H149" i="7"/>
  <c r="D151" i="7"/>
  <c r="D152" i="7"/>
  <c r="D155" i="7"/>
  <c r="H157" i="7"/>
  <c r="D159" i="7"/>
  <c r="D160" i="7"/>
  <c r="D163" i="7"/>
  <c r="D164" i="7"/>
  <c r="H167" i="7"/>
  <c r="D168" i="7"/>
  <c r="H172" i="7"/>
  <c r="H173" i="7"/>
  <c r="D175" i="7"/>
  <c r="H177" i="7"/>
  <c r="H180" i="7"/>
  <c r="H181" i="7"/>
  <c r="H183" i="7"/>
  <c r="D185" i="7"/>
  <c r="D187" i="7"/>
  <c r="H189" i="7"/>
  <c r="H191" i="7"/>
  <c r="D192" i="7"/>
  <c r="H195" i="7"/>
  <c r="H197" i="7"/>
  <c r="H199" i="7"/>
  <c r="H201" i="7"/>
  <c r="H203" i="7"/>
  <c r="H205" i="7"/>
  <c r="D207" i="7"/>
  <c r="H209" i="7"/>
  <c r="D211" i="7"/>
  <c r="D212" i="7"/>
  <c r="H215" i="7"/>
  <c r="D217" i="7"/>
  <c r="D218" i="7"/>
  <c r="D221" i="7"/>
  <c r="D223" i="7"/>
  <c r="H225" i="7"/>
  <c r="D227" i="7"/>
  <c r="D229" i="7"/>
  <c r="D231" i="7"/>
  <c r="H233" i="7"/>
  <c r="H235" i="7"/>
  <c r="H237" i="7"/>
  <c r="H239" i="7"/>
  <c r="H241" i="7"/>
  <c r="H243" i="7"/>
  <c r="D245" i="7"/>
  <c r="D247" i="7"/>
  <c r="D249" i="7"/>
  <c r="D251" i="7"/>
  <c r="D253" i="7"/>
  <c r="D255" i="7"/>
  <c r="D257" i="7"/>
  <c r="H259" i="7"/>
  <c r="H261" i="7"/>
  <c r="D263" i="7"/>
  <c r="H265" i="7"/>
  <c r="H267" i="7"/>
  <c r="H269" i="7"/>
  <c r="D271" i="7"/>
  <c r="D273" i="7"/>
  <c r="D275" i="7"/>
  <c r="H277" i="7"/>
  <c r="H279" i="7"/>
  <c r="H281" i="7"/>
  <c r="D283" i="7"/>
  <c r="H285" i="7"/>
  <c r="D287" i="7"/>
  <c r="H289" i="7"/>
  <c r="D291" i="7"/>
  <c r="H293" i="7"/>
  <c r="D295" i="7"/>
  <c r="H297" i="7"/>
  <c r="D299" i="7"/>
  <c r="H301" i="7"/>
  <c r="D303" i="7"/>
  <c r="H305" i="7"/>
  <c r="D307" i="7"/>
  <c r="H309" i="7"/>
  <c r="D311" i="7"/>
  <c r="H313" i="7"/>
  <c r="D315" i="7"/>
  <c r="H317" i="7"/>
  <c r="H319" i="7"/>
  <c r="D321" i="7"/>
  <c r="D323" i="7"/>
  <c r="H325" i="7"/>
  <c r="D327" i="7"/>
  <c r="H329" i="7"/>
  <c r="D331" i="7"/>
  <c r="H333" i="7"/>
  <c r="D335" i="7"/>
  <c r="H337" i="7"/>
  <c r="D339" i="7"/>
  <c r="H341" i="7"/>
  <c r="D343" i="7"/>
  <c r="H345" i="7"/>
  <c r="D347" i="7"/>
  <c r="H349" i="7"/>
  <c r="H351" i="7"/>
  <c r="H353" i="7"/>
  <c r="D355" i="7"/>
  <c r="D1845" i="7"/>
  <c r="H19" i="7"/>
  <c r="H22" i="7"/>
  <c r="H23" i="7"/>
  <c r="H26" i="7"/>
  <c r="D28" i="7"/>
  <c r="H30" i="7"/>
  <c r="D31" i="7"/>
  <c r="H34" i="7"/>
  <c r="H35" i="7"/>
  <c r="D37" i="7"/>
  <c r="D39" i="7"/>
  <c r="D41" i="7"/>
  <c r="H44" i="7"/>
  <c r="D45" i="7"/>
  <c r="H47" i="7"/>
  <c r="D50" i="7"/>
  <c r="D51" i="7"/>
  <c r="D53" i="7"/>
  <c r="D55" i="7"/>
  <c r="H57" i="7"/>
  <c r="D59" i="7"/>
  <c r="H61" i="7"/>
  <c r="H63" i="7"/>
  <c r="D65" i="7"/>
  <c r="H67" i="7"/>
  <c r="D69" i="7"/>
  <c r="H71" i="7"/>
  <c r="D72" i="7"/>
  <c r="D75" i="7"/>
  <c r="D76" i="7"/>
  <c r="D79" i="7"/>
  <c r="D81" i="7"/>
  <c r="H83" i="7"/>
  <c r="D85" i="7"/>
  <c r="H87" i="7"/>
  <c r="D89" i="7"/>
  <c r="H92" i="7"/>
  <c r="D93" i="7"/>
  <c r="H96" i="7"/>
  <c r="D97" i="7"/>
  <c r="H99" i="7"/>
  <c r="D101" i="7"/>
  <c r="H104" i="7"/>
  <c r="D105" i="7"/>
  <c r="H108" i="7"/>
  <c r="D109" i="7"/>
  <c r="H112" i="7"/>
  <c r="D113" i="7"/>
  <c r="H116" i="7"/>
  <c r="D117" i="7"/>
  <c r="H120" i="7"/>
  <c r="D121" i="7"/>
  <c r="H123" i="7"/>
  <c r="H125" i="7"/>
  <c r="H127" i="7"/>
  <c r="D129" i="7"/>
  <c r="H132" i="7"/>
  <c r="D133" i="7"/>
  <c r="H136" i="7"/>
  <c r="D137" i="7"/>
  <c r="D139" i="7"/>
  <c r="D141" i="7"/>
  <c r="H143" i="7"/>
  <c r="D145" i="7"/>
  <c r="H147" i="7"/>
  <c r="D149" i="7"/>
  <c r="H151" i="7"/>
  <c r="D153" i="7"/>
  <c r="H155" i="7"/>
  <c r="D157" i="7"/>
  <c r="H159" i="7"/>
  <c r="D161" i="7"/>
  <c r="H163" i="7"/>
  <c r="D165" i="7"/>
  <c r="D167" i="7"/>
  <c r="D169" i="7"/>
  <c r="H171" i="7"/>
  <c r="D173" i="7"/>
  <c r="H176" i="7"/>
  <c r="D177" i="7"/>
  <c r="H179" i="7"/>
  <c r="D181" i="7"/>
  <c r="H184" i="7"/>
  <c r="H185" i="7"/>
  <c r="H188" i="7"/>
  <c r="D189" i="7"/>
  <c r="D191" i="7"/>
  <c r="D193" i="7"/>
  <c r="D195" i="7"/>
  <c r="D197" i="7"/>
  <c r="D199" i="7"/>
  <c r="D201" i="7"/>
  <c r="D203" i="7"/>
  <c r="D205" i="7"/>
  <c r="H207" i="7"/>
  <c r="D209" i="7"/>
  <c r="H211" i="7"/>
  <c r="H213" i="7"/>
  <c r="D215" i="7"/>
  <c r="H217" i="7"/>
  <c r="H218" i="7"/>
  <c r="H221" i="7"/>
  <c r="H223" i="7"/>
  <c r="D225" i="7"/>
  <c r="H227" i="7"/>
  <c r="H229" i="7"/>
  <c r="H231" i="7"/>
  <c r="D233" i="7"/>
  <c r="D235" i="7"/>
  <c r="D237" i="7"/>
  <c r="D239" i="7"/>
  <c r="D241" i="7"/>
  <c r="D243" i="7"/>
  <c r="H245" i="7"/>
  <c r="H247" i="7"/>
  <c r="H249" i="7"/>
  <c r="H251" i="7"/>
  <c r="H253" i="7"/>
  <c r="H255" i="7"/>
  <c r="H257" i="7"/>
  <c r="D259" i="7"/>
  <c r="D261" i="7"/>
  <c r="H263" i="7"/>
  <c r="D265" i="7"/>
  <c r="D267" i="7"/>
  <c r="D269" i="7"/>
  <c r="H271" i="7"/>
  <c r="H273" i="7"/>
  <c r="H275" i="7"/>
  <c r="D277" i="7"/>
  <c r="D279" i="7"/>
  <c r="D281" i="7"/>
  <c r="H283" i="7"/>
  <c r="D285" i="7"/>
  <c r="H287" i="7"/>
  <c r="D289" i="7"/>
  <c r="H291" i="7"/>
  <c r="D293" i="7"/>
  <c r="H295" i="7"/>
  <c r="D297" i="7"/>
  <c r="H299" i="7"/>
  <c r="D301" i="7"/>
  <c r="H303" i="7"/>
  <c r="D305" i="7"/>
  <c r="H307" i="7"/>
  <c r="D309" i="7"/>
  <c r="H311" i="7"/>
  <c r="D313" i="7"/>
  <c r="H315" i="7"/>
  <c r="D317" i="7"/>
  <c r="D319" i="7"/>
  <c r="H321" i="7"/>
  <c r="H18" i="7"/>
  <c r="C14" i="7" s="1"/>
  <c r="D19" i="7"/>
  <c r="D21" i="7"/>
  <c r="D24" i="7"/>
  <c r="D25" i="7"/>
  <c r="H27" i="7"/>
  <c r="D29" i="7"/>
  <c r="D32" i="7"/>
  <c r="D33" i="7"/>
  <c r="H36" i="7"/>
  <c r="D38" i="7"/>
  <c r="H39" i="7"/>
  <c r="D43" i="7"/>
  <c r="H43" i="7"/>
  <c r="H46" i="7"/>
  <c r="H48" i="7"/>
  <c r="D49" i="7"/>
  <c r="H51" i="7"/>
  <c r="H54" i="7"/>
  <c r="H55" i="7"/>
  <c r="D57" i="7"/>
  <c r="H59" i="7"/>
  <c r="D62" i="7"/>
  <c r="D63" i="7"/>
  <c r="D66" i="7"/>
  <c r="H68" i="7"/>
  <c r="H72" i="7"/>
  <c r="D71" i="7"/>
  <c r="D77" i="7"/>
  <c r="H76" i="7"/>
  <c r="D78" i="7"/>
  <c r="H80" i="7"/>
  <c r="H82" i="7"/>
  <c r="H84" i="7"/>
  <c r="H86" i="7"/>
  <c r="D87" i="7"/>
  <c r="H90" i="7"/>
  <c r="D91" i="7"/>
  <c r="D94" i="7"/>
  <c r="D95" i="7"/>
  <c r="D98" i="7"/>
  <c r="H100" i="7"/>
  <c r="D102" i="7"/>
  <c r="D103" i="7"/>
  <c r="H106" i="7"/>
  <c r="H107" i="7"/>
  <c r="H110" i="7"/>
  <c r="H111" i="7"/>
  <c r="D114" i="7"/>
  <c r="H115" i="7"/>
  <c r="D118" i="7"/>
  <c r="D119" i="7"/>
  <c r="D122" i="7"/>
  <c r="D123" i="7"/>
  <c r="D126" i="7"/>
  <c r="D127" i="7"/>
  <c r="D130" i="7"/>
  <c r="D131" i="7"/>
  <c r="H134" i="7"/>
  <c r="H135" i="7"/>
  <c r="D138" i="7"/>
  <c r="H140" i="7"/>
  <c r="D142" i="7"/>
  <c r="H144" i="7"/>
  <c r="H146" i="7"/>
  <c r="H148" i="7"/>
  <c r="H150" i="7"/>
  <c r="H152" i="7"/>
  <c r="D154" i="7"/>
  <c r="H156" i="7"/>
  <c r="D158" i="7"/>
  <c r="H160" i="7"/>
  <c r="D162" i="7"/>
  <c r="H164" i="7"/>
  <c r="H166" i="7"/>
  <c r="H168" i="7"/>
  <c r="H170" i="7"/>
  <c r="D171" i="7"/>
  <c r="H174" i="7"/>
  <c r="H175" i="7"/>
  <c r="H178" i="7"/>
  <c r="D179" i="7"/>
  <c r="H182" i="7"/>
  <c r="D183" i="7"/>
  <c r="D186" i="7"/>
  <c r="H187" i="7"/>
  <c r="H190" i="7"/>
  <c r="H193" i="7"/>
  <c r="D194" i="7"/>
  <c r="H196" i="7"/>
  <c r="D198" i="7"/>
  <c r="H200" i="7"/>
  <c r="H202" i="7"/>
  <c r="H204" i="7"/>
  <c r="D206" i="7"/>
  <c r="D208" i="7"/>
  <c r="D210" i="7"/>
  <c r="H212" i="7"/>
  <c r="H214" i="7"/>
  <c r="H216" i="7"/>
  <c r="D219" i="7"/>
  <c r="H220" i="7"/>
  <c r="H222" i="7"/>
  <c r="D224" i="7"/>
  <c r="D226" i="7"/>
  <c r="H228" i="7"/>
  <c r="H230" i="7"/>
  <c r="H232" i="7"/>
  <c r="H234" i="7"/>
  <c r="D236" i="7"/>
  <c r="D238" i="7"/>
  <c r="H240" i="7"/>
  <c r="H242" i="7"/>
  <c r="D244" i="7"/>
  <c r="D246" i="7"/>
  <c r="D248" i="7"/>
  <c r="H250" i="7"/>
  <c r="H252" i="7"/>
  <c r="D254" i="7"/>
  <c r="H256" i="7"/>
  <c r="D258" i="7"/>
  <c r="H260" i="7"/>
  <c r="D262" i="7"/>
  <c r="H264" i="7"/>
  <c r="D266" i="7"/>
  <c r="D268" i="7"/>
  <c r="D270" i="7"/>
  <c r="H272" i="7"/>
  <c r="D274" i="7"/>
  <c r="D276" i="7"/>
  <c r="D278" i="7"/>
  <c r="D280" i="7"/>
  <c r="D282" i="7"/>
  <c r="H284" i="7"/>
  <c r="D286" i="7"/>
  <c r="H288" i="7"/>
  <c r="D290" i="7"/>
  <c r="D292" i="7"/>
  <c r="D294" i="7"/>
  <c r="H296" i="7"/>
  <c r="D298" i="7"/>
  <c r="D300" i="7"/>
  <c r="D302" i="7"/>
  <c r="H304" i="7"/>
  <c r="D306" i="7"/>
  <c r="H308" i="7"/>
  <c r="D310" i="7"/>
  <c r="H312" i="7"/>
  <c r="D314" i="7"/>
  <c r="H316" i="7"/>
  <c r="D318" i="7"/>
  <c r="D320" i="7"/>
  <c r="D322" i="7"/>
  <c r="H324" i="7"/>
  <c r="D326" i="7"/>
  <c r="H328" i="7"/>
  <c r="D330" i="7"/>
  <c r="H332" i="7"/>
  <c r="D334" i="7"/>
  <c r="H336" i="7"/>
  <c r="D338" i="7"/>
  <c r="H340" i="7"/>
  <c r="D342" i="7"/>
  <c r="H344" i="7"/>
  <c r="D346" i="7"/>
  <c r="H348" i="7"/>
  <c r="D350" i="7"/>
  <c r="D352" i="7"/>
  <c r="D354" i="7"/>
  <c r="H356" i="7"/>
  <c r="D358" i="7"/>
  <c r="D18" i="7"/>
  <c r="C13" i="7" s="1"/>
  <c r="H20" i="7"/>
  <c r="D22" i="7"/>
  <c r="H25" i="7"/>
  <c r="D26" i="7"/>
  <c r="H29" i="7"/>
  <c r="D30" i="7"/>
  <c r="H33" i="7"/>
  <c r="D34" i="7"/>
  <c r="H37" i="7"/>
  <c r="H38" i="7"/>
  <c r="H41" i="7"/>
  <c r="H42" i="7"/>
  <c r="H45" i="7"/>
  <c r="D46" i="7"/>
  <c r="D48" i="7"/>
  <c r="H50" i="7"/>
  <c r="D52" i="7"/>
  <c r="D54" i="7"/>
  <c r="H56" i="7"/>
  <c r="D58" i="7"/>
  <c r="H60" i="7"/>
  <c r="H62" i="7"/>
  <c r="D64" i="7"/>
  <c r="H66" i="7"/>
  <c r="D68" i="7"/>
  <c r="H70" i="7"/>
  <c r="H73" i="7"/>
  <c r="H74" i="7"/>
  <c r="H75" i="7"/>
  <c r="H78" i="7"/>
  <c r="D80" i="7"/>
  <c r="D82" i="7"/>
  <c r="H85" i="7"/>
  <c r="D86" i="7"/>
  <c r="D88" i="7"/>
  <c r="D90" i="7"/>
  <c r="H93" i="7"/>
  <c r="H94" i="7"/>
  <c r="D96" i="7"/>
  <c r="H98" i="7"/>
  <c r="D100" i="7"/>
  <c r="H102" i="7"/>
  <c r="D104" i="7"/>
  <c r="D106" i="7"/>
  <c r="D108" i="7"/>
  <c r="D110" i="7"/>
  <c r="D112" i="7"/>
  <c r="H114" i="7"/>
  <c r="H117" i="7"/>
  <c r="H118" i="7"/>
  <c r="H121" i="7"/>
  <c r="H122" i="7"/>
  <c r="D124" i="7"/>
  <c r="H126" i="7"/>
  <c r="H129" i="7"/>
  <c r="H130" i="7"/>
  <c r="D132" i="7"/>
  <c r="D134" i="7"/>
  <c r="D136" i="7"/>
  <c r="H138" i="7"/>
  <c r="D140" i="7"/>
  <c r="H142" i="7"/>
  <c r="H145" i="7"/>
  <c r="D146" i="7"/>
  <c r="D148" i="7"/>
  <c r="D150" i="7"/>
  <c r="H153" i="7"/>
  <c r="H154" i="7"/>
  <c r="D156" i="7"/>
  <c r="H158" i="7"/>
  <c r="H161" i="7"/>
  <c r="H162" i="7"/>
  <c r="H165" i="7"/>
  <c r="D166" i="7"/>
  <c r="H169" i="7"/>
  <c r="D170" i="7"/>
  <c r="D172" i="7"/>
  <c r="D174" i="7"/>
  <c r="D176" i="7"/>
  <c r="D178" i="7"/>
  <c r="D180" i="7"/>
  <c r="D182" i="7"/>
  <c r="D184" i="7"/>
  <c r="H186" i="7"/>
  <c r="D188" i="7"/>
  <c r="D190" i="7"/>
  <c r="H192" i="7"/>
  <c r="H194" i="7"/>
  <c r="D196" i="7"/>
  <c r="H198" i="7"/>
  <c r="D200" i="7"/>
  <c r="D202" i="7"/>
  <c r="D204" i="7"/>
  <c r="H206" i="7"/>
  <c r="H208" i="7"/>
  <c r="H210" i="7"/>
  <c r="D213" i="7"/>
  <c r="D214" i="7"/>
  <c r="D216" i="7"/>
  <c r="H219" i="7"/>
  <c r="D220" i="7"/>
  <c r="D222" i="7"/>
  <c r="H224" i="7"/>
  <c r="H226" i="7"/>
  <c r="D228" i="7"/>
  <c r="D230" i="7"/>
  <c r="D232" i="7"/>
  <c r="D234" i="7"/>
  <c r="H236" i="7"/>
  <c r="H238" i="7"/>
  <c r="D240" i="7"/>
  <c r="D242" i="7"/>
  <c r="H244" i="7"/>
  <c r="H246" i="7"/>
  <c r="H248" i="7"/>
  <c r="D250" i="7"/>
  <c r="D252" i="7"/>
  <c r="H254" i="7"/>
  <c r="D256" i="7"/>
  <c r="H258" i="7"/>
  <c r="D260" i="7"/>
  <c r="H262" i="7"/>
  <c r="D264" i="7"/>
  <c r="H266" i="7"/>
  <c r="H268" i="7"/>
  <c r="H270" i="7"/>
  <c r="D272" i="7"/>
  <c r="H274" i="7"/>
  <c r="H276" i="7"/>
  <c r="H278" i="7"/>
  <c r="H280" i="7"/>
  <c r="H282" i="7"/>
  <c r="D284" i="7"/>
  <c r="H286" i="7"/>
  <c r="D288" i="7"/>
  <c r="H290" i="7"/>
  <c r="H292" i="7"/>
  <c r="H294" i="7"/>
  <c r="D296" i="7"/>
  <c r="H298" i="7"/>
  <c r="H300" i="7"/>
  <c r="H302" i="7"/>
  <c r="D304" i="7"/>
  <c r="H306" i="7"/>
  <c r="D308" i="7"/>
  <c r="H310" i="7"/>
  <c r="D312" i="7"/>
  <c r="H314" i="7"/>
  <c r="D316" i="7"/>
  <c r="H318" i="7"/>
  <c r="H320" i="7"/>
  <c r="H322" i="7"/>
  <c r="D324" i="7"/>
  <c r="H326" i="7"/>
  <c r="D328" i="7"/>
  <c r="H330" i="7"/>
  <c r="D332" i="7"/>
  <c r="H334" i="7"/>
  <c r="D336" i="7"/>
  <c r="H338" i="7"/>
  <c r="D340" i="7"/>
  <c r="H342" i="7"/>
  <c r="D344" i="7"/>
  <c r="H346" i="7"/>
  <c r="D348" i="7"/>
  <c r="H350" i="7"/>
  <c r="H352" i="7"/>
  <c r="H354" i="7"/>
  <c r="D356" i="7"/>
  <c r="H358" i="7"/>
  <c r="D360" i="7"/>
  <c r="H362" i="7"/>
  <c r="D364" i="7"/>
  <c r="H366" i="7"/>
  <c r="D368" i="7"/>
  <c r="H323" i="7"/>
  <c r="H331" i="7"/>
  <c r="H339" i="7"/>
  <c r="H347" i="7"/>
  <c r="H355" i="7"/>
  <c r="H359" i="7"/>
  <c r="D362" i="7"/>
  <c r="H365" i="7"/>
  <c r="H367" i="7"/>
  <c r="D370" i="7"/>
  <c r="H372" i="7"/>
  <c r="D374" i="7"/>
  <c r="H376" i="7"/>
  <c r="D378" i="7"/>
  <c r="H380" i="7"/>
  <c r="D382" i="7"/>
  <c r="H384" i="7"/>
  <c r="D386" i="7"/>
  <c r="D388" i="7"/>
  <c r="D390" i="7"/>
  <c r="H392" i="7"/>
  <c r="D394" i="7"/>
  <c r="H396" i="7"/>
  <c r="D398" i="7"/>
  <c r="H400" i="7"/>
  <c r="D402" i="7"/>
  <c r="H404" i="7"/>
  <c r="D406" i="7"/>
  <c r="H408" i="7"/>
  <c r="D410" i="7"/>
  <c r="H412" i="7"/>
  <c r="D414" i="7"/>
  <c r="H416" i="7"/>
  <c r="D418" i="7"/>
  <c r="H420" i="7"/>
  <c r="D422" i="7"/>
  <c r="H424" i="7"/>
  <c r="D426" i="7"/>
  <c r="H428" i="7"/>
  <c r="D430" i="7"/>
  <c r="H432" i="7"/>
  <c r="H434" i="7"/>
  <c r="H436" i="7"/>
  <c r="D438" i="7"/>
  <c r="H440" i="7"/>
  <c r="D442" i="7"/>
  <c r="H444" i="7"/>
  <c r="D446" i="7"/>
  <c r="H448" i="7"/>
  <c r="D450" i="7"/>
  <c r="H452" i="7"/>
  <c r="D454" i="7"/>
  <c r="H456" i="7"/>
  <c r="D458" i="7"/>
  <c r="H460" i="7"/>
  <c r="D462" i="7"/>
  <c r="H464" i="7"/>
  <c r="D466" i="7"/>
  <c r="H468" i="7"/>
  <c r="H470" i="7"/>
  <c r="H472" i="7"/>
  <c r="H474" i="7"/>
  <c r="D476" i="7"/>
  <c r="H478" i="7"/>
  <c r="D480" i="7"/>
  <c r="D482" i="7"/>
  <c r="D484" i="7"/>
  <c r="H486" i="7"/>
  <c r="H488" i="7"/>
  <c r="D490" i="7"/>
  <c r="H492" i="7"/>
  <c r="D494" i="7"/>
  <c r="H496" i="7"/>
  <c r="D498" i="7"/>
  <c r="H500" i="7"/>
  <c r="D502" i="7"/>
  <c r="H504" i="7"/>
  <c r="D506" i="7"/>
  <c r="H508" i="7"/>
  <c r="D510" i="7"/>
  <c r="H512" i="7"/>
  <c r="D514" i="7"/>
  <c r="H516" i="7"/>
  <c r="D518" i="7"/>
  <c r="H520" i="7"/>
  <c r="D522" i="7"/>
  <c r="H524" i="7"/>
  <c r="D526" i="7"/>
  <c r="H528" i="7"/>
  <c r="D530" i="7"/>
  <c r="H532" i="7"/>
  <c r="D534" i="7"/>
  <c r="H536" i="7"/>
  <c r="D538" i="7"/>
  <c r="H540" i="7"/>
  <c r="D542" i="7"/>
  <c r="H544" i="7"/>
  <c r="D546" i="7"/>
  <c r="H548" i="7"/>
  <c r="D550" i="7"/>
  <c r="H552" i="7"/>
  <c r="D554" i="7"/>
  <c r="H556" i="7"/>
  <c r="D558" i="7"/>
  <c r="D560" i="7"/>
  <c r="D562" i="7"/>
  <c r="H564" i="7"/>
  <c r="D566" i="7"/>
  <c r="H568" i="7"/>
  <c r="D570" i="7"/>
  <c r="H572" i="7"/>
  <c r="D574" i="7"/>
  <c r="H576" i="7"/>
  <c r="D578" i="7"/>
  <c r="D580" i="7"/>
  <c r="D582" i="7"/>
  <c r="D584" i="7"/>
  <c r="D586" i="7"/>
  <c r="H588" i="7"/>
  <c r="D590" i="7"/>
  <c r="D592" i="7"/>
  <c r="D594" i="7"/>
  <c r="D596" i="7"/>
  <c r="D598" i="7"/>
  <c r="H600" i="7"/>
  <c r="D602" i="7"/>
  <c r="D604" i="7"/>
  <c r="D606" i="7"/>
  <c r="H608" i="7"/>
  <c r="D610" i="7"/>
  <c r="D612" i="7"/>
  <c r="D614" i="7"/>
  <c r="D616" i="7"/>
  <c r="D618" i="7"/>
  <c r="H620" i="7"/>
  <c r="D622" i="7"/>
  <c r="D624" i="7"/>
  <c r="D626" i="7"/>
  <c r="D628" i="7"/>
  <c r="D630" i="7"/>
  <c r="D632" i="7"/>
  <c r="H634" i="7"/>
  <c r="H636" i="7"/>
  <c r="H638" i="7"/>
  <c r="H640" i="7"/>
  <c r="H642" i="7"/>
  <c r="H644" i="7"/>
  <c r="H646" i="7"/>
  <c r="D648" i="7"/>
  <c r="D650" i="7"/>
  <c r="H652" i="7"/>
  <c r="D654" i="7"/>
  <c r="H656" i="7"/>
  <c r="H658" i="7"/>
  <c r="H660" i="7"/>
  <c r="D662" i="7"/>
  <c r="H664" i="7"/>
  <c r="D666" i="7"/>
  <c r="D668" i="7"/>
  <c r="D670" i="7"/>
  <c r="D672" i="7"/>
  <c r="D674" i="7"/>
  <c r="H676" i="7"/>
  <c r="D678" i="7"/>
  <c r="D680" i="7"/>
  <c r="D682" i="7"/>
  <c r="D684" i="7"/>
  <c r="D686" i="7"/>
  <c r="D688" i="7"/>
  <c r="D690" i="7"/>
  <c r="D692" i="7"/>
  <c r="D694" i="7"/>
  <c r="D696" i="7"/>
  <c r="D698" i="7"/>
  <c r="D700" i="7"/>
  <c r="D702" i="7"/>
  <c r="D704" i="7"/>
  <c r="D706" i="7"/>
  <c r="D708" i="7"/>
  <c r="D710" i="7"/>
  <c r="H712" i="7"/>
  <c r="H714" i="7"/>
  <c r="D716" i="7"/>
  <c r="H718" i="7"/>
  <c r="D720" i="7"/>
  <c r="D722" i="7"/>
  <c r="D724" i="7"/>
  <c r="D726" i="7"/>
  <c r="D728" i="7"/>
  <c r="D730" i="7"/>
  <c r="D732" i="7"/>
  <c r="D734" i="7"/>
  <c r="D736" i="7"/>
  <c r="H738" i="7"/>
  <c r="D740" i="7"/>
  <c r="H742" i="7"/>
  <c r="D325" i="7"/>
  <c r="D333" i="7"/>
  <c r="D341" i="7"/>
  <c r="D349" i="7"/>
  <c r="H357" i="7"/>
  <c r="H360" i="7"/>
  <c r="D363" i="7"/>
  <c r="D365" i="7"/>
  <c r="H368" i="7"/>
  <c r="H370" i="7"/>
  <c r="D372" i="7"/>
  <c r="H374" i="7"/>
  <c r="D376" i="7"/>
  <c r="H378" i="7"/>
  <c r="D380" i="7"/>
  <c r="H382" i="7"/>
  <c r="D384" i="7"/>
  <c r="H386" i="7"/>
  <c r="H388" i="7"/>
  <c r="H390" i="7"/>
  <c r="D392" i="7"/>
  <c r="H394" i="7"/>
  <c r="D396" i="7"/>
  <c r="H398" i="7"/>
  <c r="D400" i="7"/>
  <c r="H402" i="7"/>
  <c r="D404" i="7"/>
  <c r="H406" i="7"/>
  <c r="D408" i="7"/>
  <c r="H410" i="7"/>
  <c r="D412" i="7"/>
  <c r="H414" i="7"/>
  <c r="D416" i="7"/>
  <c r="H418" i="7"/>
  <c r="D420" i="7"/>
  <c r="H422" i="7"/>
  <c r="D424" i="7"/>
  <c r="H426" i="7"/>
  <c r="D428" i="7"/>
  <c r="H430" i="7"/>
  <c r="D432" i="7"/>
  <c r="D434" i="7"/>
  <c r="D436" i="7"/>
  <c r="H438" i="7"/>
  <c r="D440" i="7"/>
  <c r="H442" i="7"/>
  <c r="D444" i="7"/>
  <c r="H446" i="7"/>
  <c r="D448" i="7"/>
  <c r="H450" i="7"/>
  <c r="D452" i="7"/>
  <c r="H454" i="7"/>
  <c r="D456" i="7"/>
  <c r="H458" i="7"/>
  <c r="D460" i="7"/>
  <c r="H462" i="7"/>
  <c r="D464" i="7"/>
  <c r="H466" i="7"/>
  <c r="D468" i="7"/>
  <c r="D470" i="7"/>
  <c r="D472" i="7"/>
  <c r="D474" i="7"/>
  <c r="H476" i="7"/>
  <c r="D478" i="7"/>
  <c r="H480" i="7"/>
  <c r="H482" i="7"/>
  <c r="H484" i="7"/>
  <c r="D486" i="7"/>
  <c r="D488" i="7"/>
  <c r="H490" i="7"/>
  <c r="D492" i="7"/>
  <c r="H494" i="7"/>
  <c r="D496" i="7"/>
  <c r="H498" i="7"/>
  <c r="D500" i="7"/>
  <c r="H502" i="7"/>
  <c r="D504" i="7"/>
  <c r="H506" i="7"/>
  <c r="D508" i="7"/>
  <c r="H510" i="7"/>
  <c r="D512" i="7"/>
  <c r="H514" i="7"/>
  <c r="D516" i="7"/>
  <c r="H518" i="7"/>
  <c r="D520" i="7"/>
  <c r="H522" i="7"/>
  <c r="D524" i="7"/>
  <c r="H526" i="7"/>
  <c r="D528" i="7"/>
  <c r="H530" i="7"/>
  <c r="D532" i="7"/>
  <c r="H534" i="7"/>
  <c r="D536" i="7"/>
  <c r="H538" i="7"/>
  <c r="D540" i="7"/>
  <c r="H542" i="7"/>
  <c r="D544" i="7"/>
  <c r="H546" i="7"/>
  <c r="D548" i="7"/>
  <c r="H550" i="7"/>
  <c r="D552" i="7"/>
  <c r="H554" i="7"/>
  <c r="D556" i="7"/>
  <c r="H558" i="7"/>
  <c r="H560" i="7"/>
  <c r="H562" i="7"/>
  <c r="D564" i="7"/>
  <c r="H566" i="7"/>
  <c r="D568" i="7"/>
  <c r="H570" i="7"/>
  <c r="D572" i="7"/>
  <c r="H574" i="7"/>
  <c r="D576" i="7"/>
  <c r="H578" i="7"/>
  <c r="H580" i="7"/>
  <c r="H582" i="7"/>
  <c r="H584" i="7"/>
  <c r="H586" i="7"/>
  <c r="D588" i="7"/>
  <c r="H590" i="7"/>
  <c r="H592" i="7"/>
  <c r="H594" i="7"/>
  <c r="H596" i="7"/>
  <c r="H598" i="7"/>
  <c r="D600" i="7"/>
  <c r="H602" i="7"/>
  <c r="H604" i="7"/>
  <c r="H606" i="7"/>
  <c r="D608" i="7"/>
  <c r="H610" i="7"/>
  <c r="H612" i="7"/>
  <c r="H614" i="7"/>
  <c r="H616" i="7"/>
  <c r="H618" i="7"/>
  <c r="D620" i="7"/>
  <c r="H622" i="7"/>
  <c r="H624" i="7"/>
  <c r="H626" i="7"/>
  <c r="H628" i="7"/>
  <c r="H630" i="7"/>
  <c r="H632" i="7"/>
  <c r="D634" i="7"/>
  <c r="D636" i="7"/>
  <c r="D638" i="7"/>
  <c r="D640" i="7"/>
  <c r="D642" i="7"/>
  <c r="D644" i="7"/>
  <c r="D646" i="7"/>
  <c r="H648" i="7"/>
  <c r="H650" i="7"/>
  <c r="D652" i="7"/>
  <c r="H654" i="7"/>
  <c r="D656" i="7"/>
  <c r="D658" i="7"/>
  <c r="D660" i="7"/>
  <c r="H662" i="7"/>
  <c r="D664" i="7"/>
  <c r="H666" i="7"/>
  <c r="H668" i="7"/>
  <c r="H670" i="7"/>
  <c r="H672" i="7"/>
  <c r="H674" i="7"/>
  <c r="D676" i="7"/>
  <c r="H678" i="7"/>
  <c r="H680" i="7"/>
  <c r="H682" i="7"/>
  <c r="H684" i="7"/>
  <c r="H686" i="7"/>
  <c r="H688" i="7"/>
  <c r="H690" i="7"/>
  <c r="H327" i="7"/>
  <c r="H335" i="7"/>
  <c r="H343" i="7"/>
  <c r="D351" i="7"/>
  <c r="D357" i="7"/>
  <c r="H361" i="7"/>
  <c r="H363" i="7"/>
  <c r="D366" i="7"/>
  <c r="H369" i="7"/>
  <c r="D371" i="7"/>
  <c r="H373" i="7"/>
  <c r="D375" i="7"/>
  <c r="H377" i="7"/>
  <c r="D379" i="7"/>
  <c r="H381" i="7"/>
  <c r="D383" i="7"/>
  <c r="H385" i="7"/>
  <c r="D387" i="7"/>
  <c r="H389" i="7"/>
  <c r="D391" i="7"/>
  <c r="H393" i="7"/>
  <c r="D395" i="7"/>
  <c r="H397" i="7"/>
  <c r="D399" i="7"/>
  <c r="H401" i="7"/>
  <c r="D403" i="7"/>
  <c r="H405" i="7"/>
  <c r="D407" i="7"/>
  <c r="H409" i="7"/>
  <c r="D411" i="7"/>
  <c r="H413" i="7"/>
  <c r="D415" i="7"/>
  <c r="H417" i="7"/>
  <c r="D419" i="7"/>
  <c r="H421" i="7"/>
  <c r="D423" i="7"/>
  <c r="H425" i="7"/>
  <c r="D427" i="7"/>
  <c r="H429" i="7"/>
  <c r="D431" i="7"/>
  <c r="H433" i="7"/>
  <c r="D435" i="7"/>
  <c r="H437" i="7"/>
  <c r="D439" i="7"/>
  <c r="H441" i="7"/>
  <c r="D443" i="7"/>
  <c r="H445" i="7"/>
  <c r="D447" i="7"/>
  <c r="H449" i="7"/>
  <c r="D451" i="7"/>
  <c r="H453" i="7"/>
  <c r="D455" i="7"/>
  <c r="H457" i="7"/>
  <c r="D459" i="7"/>
  <c r="H461" i="7"/>
  <c r="D463" i="7"/>
  <c r="H465" i="7"/>
  <c r="D467" i="7"/>
  <c r="D469" i="7"/>
  <c r="D471" i="7"/>
  <c r="H473" i="7"/>
  <c r="D475" i="7"/>
  <c r="D477" i="7"/>
  <c r="D479" i="7"/>
  <c r="D481" i="7"/>
  <c r="D483" i="7"/>
  <c r="H485" i="7"/>
  <c r="D487" i="7"/>
  <c r="H489" i="7"/>
  <c r="D491" i="7"/>
  <c r="H493" i="7"/>
  <c r="D495" i="7"/>
  <c r="H497" i="7"/>
  <c r="D499" i="7"/>
  <c r="H501" i="7"/>
  <c r="D503" i="7"/>
  <c r="H505" i="7"/>
  <c r="D507" i="7"/>
  <c r="D509" i="7"/>
  <c r="D511" i="7"/>
  <c r="H513" i="7"/>
  <c r="D515" i="7"/>
  <c r="H517" i="7"/>
  <c r="D519" i="7"/>
  <c r="H521" i="7"/>
  <c r="D523" i="7"/>
  <c r="D525" i="7"/>
  <c r="D527" i="7"/>
  <c r="H529" i="7"/>
  <c r="D531" i="7"/>
  <c r="D533" i="7"/>
  <c r="D535" i="7"/>
  <c r="H537" i="7"/>
  <c r="D539" i="7"/>
  <c r="H541" i="7"/>
  <c r="D543" i="7"/>
  <c r="H545" i="7"/>
  <c r="D547" i="7"/>
  <c r="D549" i="7"/>
  <c r="D551" i="7"/>
  <c r="H553" i="7"/>
  <c r="D555" i="7"/>
  <c r="H557" i="7"/>
  <c r="D559" i="7"/>
  <c r="H561" i="7"/>
  <c r="D563" i="7"/>
  <c r="H565" i="7"/>
  <c r="D567" i="7"/>
  <c r="H569" i="7"/>
  <c r="D571" i="7"/>
  <c r="D573" i="7"/>
  <c r="D575" i="7"/>
  <c r="D577" i="7"/>
  <c r="D579" i="7"/>
  <c r="H581" i="7"/>
  <c r="D583" i="7"/>
  <c r="H585" i="7"/>
  <c r="D587" i="7"/>
  <c r="H589" i="7"/>
  <c r="D591" i="7"/>
  <c r="H593" i="7"/>
  <c r="D595" i="7"/>
  <c r="H597" i="7"/>
  <c r="D599" i="7"/>
  <c r="D601" i="7"/>
  <c r="D603" i="7"/>
  <c r="H605" i="7"/>
  <c r="D607" i="7"/>
  <c r="D609" i="7"/>
  <c r="D611" i="7"/>
  <c r="D613" i="7"/>
  <c r="D615" i="7"/>
  <c r="H617" i="7"/>
  <c r="D619" i="7"/>
  <c r="D621" i="7"/>
  <c r="D623" i="7"/>
  <c r="H625" i="7"/>
  <c r="D627" i="7"/>
  <c r="D629" i="7"/>
  <c r="D631" i="7"/>
  <c r="H633" i="7"/>
  <c r="D635" i="7"/>
  <c r="H637" i="7"/>
  <c r="D639" i="7"/>
  <c r="D641" i="7"/>
  <c r="D643" i="7"/>
  <c r="H645" i="7"/>
  <c r="D647" i="7"/>
  <c r="D649" i="7"/>
  <c r="D651" i="7"/>
  <c r="D653" i="7"/>
  <c r="D655" i="7"/>
  <c r="D657" i="7"/>
  <c r="D659" i="7"/>
  <c r="D661" i="7"/>
  <c r="D663" i="7"/>
  <c r="D665" i="7"/>
  <c r="D667" i="7"/>
  <c r="D669" i="7"/>
  <c r="D671" i="7"/>
  <c r="H673" i="7"/>
  <c r="D675" i="7"/>
  <c r="D677" i="7"/>
  <c r="D679" i="7"/>
  <c r="H681" i="7"/>
  <c r="D683" i="7"/>
  <c r="D685" i="7"/>
  <c r="D687" i="7"/>
  <c r="D689" i="7"/>
  <c r="D691" i="7"/>
  <c r="D693" i="7"/>
  <c r="D695" i="7"/>
  <c r="H697" i="7"/>
  <c r="D699" i="7"/>
  <c r="D701" i="7"/>
  <c r="D703" i="7"/>
  <c r="D705" i="7"/>
  <c r="D707" i="7"/>
  <c r="D709" i="7"/>
  <c r="H711" i="7"/>
  <c r="H713" i="7"/>
  <c r="D715" i="7"/>
  <c r="D717" i="7"/>
  <c r="H719" i="7"/>
  <c r="H721" i="7"/>
  <c r="H723" i="7"/>
  <c r="D725" i="7"/>
  <c r="H727" i="7"/>
  <c r="D729" i="7"/>
  <c r="D731" i="7"/>
  <c r="D733" i="7"/>
  <c r="D735" i="7"/>
  <c r="D737" i="7"/>
  <c r="D739" i="7"/>
  <c r="D741" i="7"/>
  <c r="H743" i="7"/>
  <c r="H745" i="7"/>
  <c r="H747" i="7"/>
  <c r="H749" i="7"/>
  <c r="H751" i="7"/>
  <c r="H753" i="7"/>
  <c r="H755" i="7"/>
  <c r="H757" i="7"/>
  <c r="D759" i="7"/>
  <c r="D761" i="7"/>
  <c r="H763" i="7"/>
  <c r="D329" i="7"/>
  <c r="D337" i="7"/>
  <c r="D345" i="7"/>
  <c r="D353" i="7"/>
  <c r="D359" i="7"/>
  <c r="D361" i="7"/>
  <c r="H364" i="7"/>
  <c r="D367" i="7"/>
  <c r="D369" i="7"/>
  <c r="H371" i="7"/>
  <c r="D373" i="7"/>
  <c r="H375" i="7"/>
  <c r="D377" i="7"/>
  <c r="H379" i="7"/>
  <c r="D381" i="7"/>
  <c r="H383" i="7"/>
  <c r="D385" i="7"/>
  <c r="H387" i="7"/>
  <c r="D389" i="7"/>
  <c r="H391" i="7"/>
  <c r="D393" i="7"/>
  <c r="H395" i="7"/>
  <c r="D397" i="7"/>
  <c r="H399" i="7"/>
  <c r="D401" i="7"/>
  <c r="H403" i="7"/>
  <c r="D405" i="7"/>
  <c r="H407" i="7"/>
  <c r="D409" i="7"/>
  <c r="H411" i="7"/>
  <c r="D413" i="7"/>
  <c r="H415" i="7"/>
  <c r="D417" i="7"/>
  <c r="H419" i="7"/>
  <c r="D421" i="7"/>
  <c r="H423" i="7"/>
  <c r="D425" i="7"/>
  <c r="H427" i="7"/>
  <c r="D429" i="7"/>
  <c r="H431" i="7"/>
  <c r="D433" i="7"/>
  <c r="H435" i="7"/>
  <c r="D437" i="7"/>
  <c r="H439" i="7"/>
  <c r="D441" i="7"/>
  <c r="H443" i="7"/>
  <c r="D445" i="7"/>
  <c r="H447" i="7"/>
  <c r="D449" i="7"/>
  <c r="H451" i="7"/>
  <c r="D453" i="7"/>
  <c r="H455" i="7"/>
  <c r="D457" i="7"/>
  <c r="H459" i="7"/>
  <c r="D461" i="7"/>
  <c r="H463" i="7"/>
  <c r="D465" i="7"/>
  <c r="H467" i="7"/>
  <c r="H469" i="7"/>
  <c r="H471" i="7"/>
  <c r="D473" i="7"/>
  <c r="H475" i="7"/>
  <c r="H477" i="7"/>
  <c r="H479" i="7"/>
  <c r="H481" i="7"/>
  <c r="H483" i="7"/>
  <c r="D485" i="7"/>
  <c r="H487" i="7"/>
  <c r="D489" i="7"/>
  <c r="H491" i="7"/>
  <c r="D493" i="7"/>
  <c r="H495" i="7"/>
  <c r="D497" i="7"/>
  <c r="H499" i="7"/>
  <c r="D501" i="7"/>
  <c r="H503" i="7"/>
  <c r="D505" i="7"/>
  <c r="H507" i="7"/>
  <c r="H509" i="7"/>
  <c r="H511" i="7"/>
  <c r="D513" i="7"/>
  <c r="H515" i="7"/>
  <c r="D517" i="7"/>
  <c r="H519" i="7"/>
  <c r="D521" i="7"/>
  <c r="H523" i="7"/>
  <c r="H525" i="7"/>
  <c r="H527" i="7"/>
  <c r="D529" i="7"/>
  <c r="H531" i="7"/>
  <c r="H533" i="7"/>
  <c r="H535" i="7"/>
  <c r="D537" i="7"/>
  <c r="H539" i="7"/>
  <c r="D541" i="7"/>
  <c r="H543" i="7"/>
  <c r="D545" i="7"/>
  <c r="H547" i="7"/>
  <c r="H549" i="7"/>
  <c r="H551" i="7"/>
  <c r="D553" i="7"/>
  <c r="H555" i="7"/>
  <c r="D557" i="7"/>
  <c r="H559" i="7"/>
  <c r="D561" i="7"/>
  <c r="H563" i="7"/>
  <c r="D565" i="7"/>
  <c r="H567" i="7"/>
  <c r="D569" i="7"/>
  <c r="H571" i="7"/>
  <c r="H573" i="7"/>
  <c r="H575" i="7"/>
  <c r="H577" i="7"/>
  <c r="H579" i="7"/>
  <c r="D581" i="7"/>
  <c r="H583" i="7"/>
  <c r="D585" i="7"/>
  <c r="H587" i="7"/>
  <c r="D589" i="7"/>
  <c r="H591" i="7"/>
  <c r="D593" i="7"/>
  <c r="H595" i="7"/>
  <c r="D597" i="7"/>
  <c r="H599" i="7"/>
  <c r="H601" i="7"/>
  <c r="H603" i="7"/>
  <c r="D605" i="7"/>
  <c r="H607" i="7"/>
  <c r="H609" i="7"/>
  <c r="H611" i="7"/>
  <c r="H613" i="7"/>
  <c r="H615" i="7"/>
  <c r="D617" i="7"/>
  <c r="H619" i="7"/>
  <c r="H621" i="7"/>
  <c r="H623" i="7"/>
  <c r="D625" i="7"/>
  <c r="H627" i="7"/>
  <c r="H629" i="7"/>
  <c r="H631" i="7"/>
  <c r="D633" i="7"/>
  <c r="H635" i="7"/>
  <c r="D637" i="7"/>
  <c r="H639" i="7"/>
  <c r="H641" i="7"/>
  <c r="H643" i="7"/>
  <c r="D645" i="7"/>
  <c r="H647" i="7"/>
  <c r="H649" i="7"/>
  <c r="H651" i="7"/>
  <c r="H653" i="7"/>
  <c r="H655" i="7"/>
  <c r="H657" i="7"/>
  <c r="H659" i="7"/>
  <c r="H661" i="7"/>
  <c r="H663" i="7"/>
  <c r="H665" i="7"/>
  <c r="H667" i="7"/>
  <c r="H669" i="7"/>
  <c r="H671" i="7"/>
  <c r="D673" i="7"/>
  <c r="H675" i="7"/>
  <c r="H677" i="7"/>
  <c r="H679" i="7"/>
  <c r="D681" i="7"/>
  <c r="H683" i="7"/>
  <c r="H685" i="7"/>
  <c r="H687" i="7"/>
  <c r="H689" i="7"/>
  <c r="H691" i="7"/>
  <c r="H693" i="7"/>
  <c r="H695" i="7"/>
  <c r="D697" i="7"/>
  <c r="H699" i="7"/>
  <c r="H701" i="7"/>
  <c r="H703" i="7"/>
  <c r="H705" i="7"/>
  <c r="H707" i="7"/>
  <c r="H709" i="7"/>
  <c r="D711" i="7"/>
  <c r="D713" i="7"/>
  <c r="H715" i="7"/>
  <c r="H717" i="7"/>
  <c r="D719" i="7"/>
  <c r="D721" i="7"/>
  <c r="D723" i="7"/>
  <c r="H725" i="7"/>
  <c r="D727" i="7"/>
  <c r="H729" i="7"/>
  <c r="H731" i="7"/>
  <c r="H733" i="7"/>
  <c r="H735" i="7"/>
  <c r="H737" i="7"/>
  <c r="H739" i="7"/>
  <c r="H741" i="7"/>
  <c r="D743" i="7"/>
  <c r="H692" i="7"/>
  <c r="H700" i="7"/>
  <c r="H708" i="7"/>
  <c r="H716" i="7"/>
  <c r="H724" i="7"/>
  <c r="H732" i="7"/>
  <c r="H740" i="7"/>
  <c r="D745" i="7"/>
  <c r="D748" i="7"/>
  <c r="H750" i="7"/>
  <c r="D753" i="7"/>
  <c r="D756" i="7"/>
  <c r="D758" i="7"/>
  <c r="H761" i="7"/>
  <c r="D764" i="7"/>
  <c r="D766" i="7"/>
  <c r="D768" i="7"/>
  <c r="D770" i="7"/>
  <c r="D772" i="7"/>
  <c r="D774" i="7"/>
  <c r="D776" i="7"/>
  <c r="D778" i="7"/>
  <c r="D780" i="7"/>
  <c r="D782" i="7"/>
  <c r="D784" i="7"/>
  <c r="D786" i="7"/>
  <c r="D788" i="7"/>
  <c r="D790" i="7"/>
  <c r="D792" i="7"/>
  <c r="D794" i="7"/>
  <c r="D796" i="7"/>
  <c r="D798" i="7"/>
  <c r="D800" i="7"/>
  <c r="D802" i="7"/>
  <c r="D804" i="7"/>
  <c r="D806" i="7"/>
  <c r="D808" i="7"/>
  <c r="D810" i="7"/>
  <c r="D812" i="7"/>
  <c r="D814" i="7"/>
  <c r="D816" i="7"/>
  <c r="D818" i="7"/>
  <c r="D820" i="7"/>
  <c r="D822" i="7"/>
  <c r="D824" i="7"/>
  <c r="D826" i="7"/>
  <c r="D828" i="7"/>
  <c r="D830" i="7"/>
  <c r="D832" i="7"/>
  <c r="D834" i="7"/>
  <c r="D836" i="7"/>
  <c r="D838" i="7"/>
  <c r="D840" i="7"/>
  <c r="D842" i="7"/>
  <c r="D844" i="7"/>
  <c r="D846" i="7"/>
  <c r="D848" i="7"/>
  <c r="D850" i="7"/>
  <c r="D852" i="7"/>
  <c r="D854" i="7"/>
  <c r="D856" i="7"/>
  <c r="D858" i="7"/>
  <c r="D860" i="7"/>
  <c r="D862" i="7"/>
  <c r="D864" i="7"/>
  <c r="D866" i="7"/>
  <c r="D868" i="7"/>
  <c r="D870" i="7"/>
  <c r="D872" i="7"/>
  <c r="D874" i="7"/>
  <c r="D876" i="7"/>
  <c r="D878" i="7"/>
  <c r="D880" i="7"/>
  <c r="D882" i="7"/>
  <c r="D884" i="7"/>
  <c r="D886" i="7"/>
  <c r="D888" i="7"/>
  <c r="D890" i="7"/>
  <c r="D892" i="7"/>
  <c r="D894" i="7"/>
  <c r="D896" i="7"/>
  <c r="D898" i="7"/>
  <c r="D900" i="7"/>
  <c r="D902" i="7"/>
  <c r="D904" i="7"/>
  <c r="D906" i="7"/>
  <c r="D908" i="7"/>
  <c r="D910" i="7"/>
  <c r="D912" i="7"/>
  <c r="D914" i="7"/>
  <c r="D916" i="7"/>
  <c r="D918" i="7"/>
  <c r="D920" i="7"/>
  <c r="D922" i="7"/>
  <c r="D924" i="7"/>
  <c r="D926" i="7"/>
  <c r="D928" i="7"/>
  <c r="D930" i="7"/>
  <c r="D932" i="7"/>
  <c r="D934" i="7"/>
  <c r="D936" i="7"/>
  <c r="H938" i="7"/>
  <c r="H940" i="7"/>
  <c r="D942" i="7"/>
  <c r="D944" i="7"/>
  <c r="D946" i="7"/>
  <c r="D948" i="7"/>
  <c r="D950" i="7"/>
  <c r="D952" i="7"/>
  <c r="D954" i="7"/>
  <c r="D956" i="7"/>
  <c r="D958" i="7"/>
  <c r="D960" i="7"/>
  <c r="D962" i="7"/>
  <c r="D964" i="7"/>
  <c r="D966" i="7"/>
  <c r="D968" i="7"/>
  <c r="D970" i="7"/>
  <c r="D972" i="7"/>
  <c r="D974" i="7"/>
  <c r="D976" i="7"/>
  <c r="D978" i="7"/>
  <c r="D980" i="7"/>
  <c r="D982" i="7"/>
  <c r="D984" i="7"/>
  <c r="D986" i="7"/>
  <c r="D988" i="7"/>
  <c r="D990" i="7"/>
  <c r="D992" i="7"/>
  <c r="D994" i="7"/>
  <c r="D996" i="7"/>
  <c r="D998" i="7"/>
  <c r="D1000" i="7"/>
  <c r="D1002" i="7"/>
  <c r="D1004" i="7"/>
  <c r="D1006" i="7"/>
  <c r="D1008" i="7"/>
  <c r="D1010" i="7"/>
  <c r="D1012" i="7"/>
  <c r="D1014" i="7"/>
  <c r="D1016" i="7"/>
  <c r="D1018" i="7"/>
  <c r="D1020" i="7"/>
  <c r="D1022" i="7"/>
  <c r="D1024" i="7"/>
  <c r="D1026" i="7"/>
  <c r="D1028" i="7"/>
  <c r="D1030" i="7"/>
  <c r="D1032" i="7"/>
  <c r="D1034" i="7"/>
  <c r="D1036" i="7"/>
  <c r="D1038" i="7"/>
  <c r="D1040" i="7"/>
  <c r="D1042" i="7"/>
  <c r="D1044" i="7"/>
  <c r="D1046" i="7"/>
  <c r="D1048" i="7"/>
  <c r="D1050" i="7"/>
  <c r="D1052" i="7"/>
  <c r="D1054" i="7"/>
  <c r="D1056" i="7"/>
  <c r="D1058" i="7"/>
  <c r="D1060" i="7"/>
  <c r="D1062" i="7"/>
  <c r="D1064" i="7"/>
  <c r="D1066" i="7"/>
  <c r="D1068" i="7"/>
  <c r="D1070" i="7"/>
  <c r="D1072" i="7"/>
  <c r="D1074" i="7"/>
  <c r="D1076" i="7"/>
  <c r="D1078" i="7"/>
  <c r="D1080" i="7"/>
  <c r="D1082" i="7"/>
  <c r="D1084" i="7"/>
  <c r="D1086" i="7"/>
  <c r="D1088" i="7"/>
  <c r="D1090" i="7"/>
  <c r="D1092" i="7"/>
  <c r="D1094" i="7"/>
  <c r="D1096" i="7"/>
  <c r="D1098" i="7"/>
  <c r="D1100" i="7"/>
  <c r="D1102" i="7"/>
  <c r="D1104" i="7"/>
  <c r="D1106" i="7"/>
  <c r="D1108" i="7"/>
  <c r="D1110" i="7"/>
  <c r="D1112" i="7"/>
  <c r="D1114" i="7"/>
  <c r="D1116" i="7"/>
  <c r="D1118" i="7"/>
  <c r="D1120" i="7"/>
  <c r="D1122" i="7"/>
  <c r="D1124" i="7"/>
  <c r="D1126" i="7"/>
  <c r="D1128" i="7"/>
  <c r="D1130" i="7"/>
  <c r="D1132" i="7"/>
  <c r="D1134" i="7"/>
  <c r="D1136" i="7"/>
  <c r="D1138" i="7"/>
  <c r="D1140" i="7"/>
  <c r="D1142" i="7"/>
  <c r="D1144" i="7"/>
  <c r="D1146" i="7"/>
  <c r="D1148" i="7"/>
  <c r="D1150" i="7"/>
  <c r="D1152" i="7"/>
  <c r="D1154" i="7"/>
  <c r="D1156" i="7"/>
  <c r="D1158" i="7"/>
  <c r="D1160" i="7"/>
  <c r="D1162" i="7"/>
  <c r="D1164" i="7"/>
  <c r="D1166" i="7"/>
  <c r="D1168" i="7"/>
  <c r="D1170" i="7"/>
  <c r="H1172" i="7"/>
  <c r="H1174" i="7"/>
  <c r="D1176" i="7"/>
  <c r="H1178" i="7"/>
  <c r="D1180" i="7"/>
  <c r="D1182" i="7"/>
  <c r="H1184" i="7"/>
  <c r="D1186" i="7"/>
  <c r="D1188" i="7"/>
  <c r="H1190" i="7"/>
  <c r="H1192" i="7"/>
  <c r="D1194" i="7"/>
  <c r="D1196" i="7"/>
  <c r="D1198" i="7"/>
  <c r="D1200" i="7"/>
  <c r="D1202" i="7"/>
  <c r="D1204" i="7"/>
  <c r="D1206" i="7"/>
  <c r="D1208" i="7"/>
  <c r="D1210" i="7"/>
  <c r="D1212" i="7"/>
  <c r="D1214" i="7"/>
  <c r="D1216" i="7"/>
  <c r="D1218" i="7"/>
  <c r="D1220" i="7"/>
  <c r="D1222" i="7"/>
  <c r="D1224" i="7"/>
  <c r="D1226" i="7"/>
  <c r="D1228" i="7"/>
  <c r="D1230" i="7"/>
  <c r="D1232" i="7"/>
  <c r="D1234" i="7"/>
  <c r="D1236" i="7"/>
  <c r="D1238" i="7"/>
  <c r="H1240" i="7"/>
  <c r="H1242" i="7"/>
  <c r="H1244" i="7"/>
  <c r="H1246" i="7"/>
  <c r="H1248" i="7"/>
  <c r="H1250" i="7"/>
  <c r="H1252" i="7"/>
  <c r="D1254" i="7"/>
  <c r="D1256" i="7"/>
  <c r="D1258" i="7"/>
  <c r="D1260" i="7"/>
  <c r="D1262" i="7"/>
  <c r="D1264" i="7"/>
  <c r="D1266" i="7"/>
  <c r="D1268" i="7"/>
  <c r="D1270" i="7"/>
  <c r="H1272" i="7"/>
  <c r="H1274" i="7"/>
  <c r="D1276" i="7"/>
  <c r="H1278" i="7"/>
  <c r="D1280" i="7"/>
  <c r="H1282" i="7"/>
  <c r="H1284" i="7"/>
  <c r="D1286" i="7"/>
  <c r="D1288" i="7"/>
  <c r="D1290" i="7"/>
  <c r="D1292" i="7"/>
  <c r="D1294" i="7"/>
  <c r="D1296" i="7"/>
  <c r="D1298" i="7"/>
  <c r="D1300" i="7"/>
  <c r="D1302" i="7"/>
  <c r="D1304" i="7"/>
  <c r="D1306" i="7"/>
  <c r="D1308" i="7"/>
  <c r="D1310" i="7"/>
  <c r="D1312" i="7"/>
  <c r="D1314" i="7"/>
  <c r="H1316" i="7"/>
  <c r="H1318" i="7"/>
  <c r="H1320" i="7"/>
  <c r="H1322" i="7"/>
  <c r="D1324" i="7"/>
  <c r="D1326" i="7"/>
  <c r="H1328" i="7"/>
  <c r="D1330" i="7"/>
  <c r="D1332" i="7"/>
  <c r="D1334" i="7"/>
  <c r="H1336" i="7"/>
  <c r="D1338" i="7"/>
  <c r="D1340" i="7"/>
  <c r="D1342" i="7"/>
  <c r="D1344" i="7"/>
  <c r="D1346" i="7"/>
  <c r="D1348" i="7"/>
  <c r="D1350" i="7"/>
  <c r="D1352" i="7"/>
  <c r="D1354" i="7"/>
  <c r="D1356" i="7"/>
  <c r="D1358" i="7"/>
  <c r="D1360" i="7"/>
  <c r="D1362" i="7"/>
  <c r="D1364" i="7"/>
  <c r="D1366" i="7"/>
  <c r="D1368" i="7"/>
  <c r="H1370" i="7"/>
  <c r="D1372" i="7"/>
  <c r="D1374" i="7"/>
  <c r="D1376" i="7"/>
  <c r="D1378" i="7"/>
  <c r="D1380" i="7"/>
  <c r="D1382" i="7"/>
  <c r="D1384" i="7"/>
  <c r="H1386" i="7"/>
  <c r="D1388" i="7"/>
  <c r="H1390" i="7"/>
  <c r="D1392" i="7"/>
  <c r="D1394" i="7"/>
  <c r="D1396" i="7"/>
  <c r="D1398" i="7"/>
  <c r="H1400" i="7"/>
  <c r="D1402" i="7"/>
  <c r="D1404" i="7"/>
  <c r="D1406" i="7"/>
  <c r="D1408" i="7"/>
  <c r="D1410" i="7"/>
  <c r="D1412" i="7"/>
  <c r="H694" i="7"/>
  <c r="H702" i="7"/>
  <c r="H710" i="7"/>
  <c r="D718" i="7"/>
  <c r="H726" i="7"/>
  <c r="H734" i="7"/>
  <c r="D742" i="7"/>
  <c r="H746" i="7"/>
  <c r="H748" i="7"/>
  <c r="D751" i="7"/>
  <c r="H754" i="7"/>
  <c r="H756" i="7"/>
  <c r="H759" i="7"/>
  <c r="D762" i="7"/>
  <c r="H764" i="7"/>
  <c r="H766" i="7"/>
  <c r="H768" i="7"/>
  <c r="H770" i="7"/>
  <c r="H772" i="7"/>
  <c r="H774" i="7"/>
  <c r="H776" i="7"/>
  <c r="H778" i="7"/>
  <c r="H780" i="7"/>
  <c r="H782" i="7"/>
  <c r="H784" i="7"/>
  <c r="H786" i="7"/>
  <c r="H788" i="7"/>
  <c r="H790" i="7"/>
  <c r="H792" i="7"/>
  <c r="H794" i="7"/>
  <c r="H796" i="7"/>
  <c r="H798" i="7"/>
  <c r="H800" i="7"/>
  <c r="H802" i="7"/>
  <c r="H804" i="7"/>
  <c r="H806" i="7"/>
  <c r="H808" i="7"/>
  <c r="H810" i="7"/>
  <c r="H812" i="7"/>
  <c r="H814" i="7"/>
  <c r="H816" i="7"/>
  <c r="H818" i="7"/>
  <c r="H820" i="7"/>
  <c r="H822" i="7"/>
  <c r="H824" i="7"/>
  <c r="H826" i="7"/>
  <c r="H828" i="7"/>
  <c r="H830" i="7"/>
  <c r="H832" i="7"/>
  <c r="H834" i="7"/>
  <c r="H836" i="7"/>
  <c r="H838" i="7"/>
  <c r="H840" i="7"/>
  <c r="H842" i="7"/>
  <c r="H844" i="7"/>
  <c r="H846" i="7"/>
  <c r="H848" i="7"/>
  <c r="H850" i="7"/>
  <c r="H852" i="7"/>
  <c r="H854" i="7"/>
  <c r="H856" i="7"/>
  <c r="H858" i="7"/>
  <c r="H860" i="7"/>
  <c r="H862" i="7"/>
  <c r="H864" i="7"/>
  <c r="H866" i="7"/>
  <c r="H868" i="7"/>
  <c r="H870" i="7"/>
  <c r="H872" i="7"/>
  <c r="H874" i="7"/>
  <c r="H876" i="7"/>
  <c r="H878" i="7"/>
  <c r="H880" i="7"/>
  <c r="H882" i="7"/>
  <c r="H884" i="7"/>
  <c r="H886" i="7"/>
  <c r="H888" i="7"/>
  <c r="H890" i="7"/>
  <c r="H892" i="7"/>
  <c r="H894" i="7"/>
  <c r="H896" i="7"/>
  <c r="H898" i="7"/>
  <c r="H900" i="7"/>
  <c r="H902" i="7"/>
  <c r="H904" i="7"/>
  <c r="H906" i="7"/>
  <c r="H908" i="7"/>
  <c r="H910" i="7"/>
  <c r="H912" i="7"/>
  <c r="H914" i="7"/>
  <c r="H916" i="7"/>
  <c r="H918" i="7"/>
  <c r="H920" i="7"/>
  <c r="H922" i="7"/>
  <c r="H924" i="7"/>
  <c r="H926" i="7"/>
  <c r="H928" i="7"/>
  <c r="H930" i="7"/>
  <c r="H932" i="7"/>
  <c r="H934" i="7"/>
  <c r="H936" i="7"/>
  <c r="D938" i="7"/>
  <c r="D940" i="7"/>
  <c r="H942" i="7"/>
  <c r="H944" i="7"/>
  <c r="H946" i="7"/>
  <c r="H948" i="7"/>
  <c r="H950" i="7"/>
  <c r="H952" i="7"/>
  <c r="H954" i="7"/>
  <c r="H956" i="7"/>
  <c r="H958" i="7"/>
  <c r="H960" i="7"/>
  <c r="H962" i="7"/>
  <c r="H964" i="7"/>
  <c r="H966" i="7"/>
  <c r="H968" i="7"/>
  <c r="H970" i="7"/>
  <c r="H972" i="7"/>
  <c r="H974" i="7"/>
  <c r="H976" i="7"/>
  <c r="H978" i="7"/>
  <c r="H980" i="7"/>
  <c r="H982" i="7"/>
  <c r="H984" i="7"/>
  <c r="H986" i="7"/>
  <c r="H988" i="7"/>
  <c r="H990" i="7"/>
  <c r="H992" i="7"/>
  <c r="H994" i="7"/>
  <c r="H996" i="7"/>
  <c r="H998" i="7"/>
  <c r="H1000" i="7"/>
  <c r="H1002" i="7"/>
  <c r="H1004" i="7"/>
  <c r="H1006" i="7"/>
  <c r="H1008" i="7"/>
  <c r="H1010" i="7"/>
  <c r="H1012" i="7"/>
  <c r="H1014" i="7"/>
  <c r="H1016" i="7"/>
  <c r="H1018" i="7"/>
  <c r="H1020" i="7"/>
  <c r="H1022" i="7"/>
  <c r="H1024" i="7"/>
  <c r="H1026" i="7"/>
  <c r="H1028" i="7"/>
  <c r="H1030" i="7"/>
  <c r="H1032" i="7"/>
  <c r="H1034" i="7"/>
  <c r="H1036" i="7"/>
  <c r="H1038" i="7"/>
  <c r="H1040" i="7"/>
  <c r="H1042" i="7"/>
  <c r="H1044" i="7"/>
  <c r="H1046" i="7"/>
  <c r="H1048" i="7"/>
  <c r="H1050" i="7"/>
  <c r="H1052" i="7"/>
  <c r="H1054" i="7"/>
  <c r="H1056" i="7"/>
  <c r="H1058" i="7"/>
  <c r="H1060" i="7"/>
  <c r="H1062" i="7"/>
  <c r="H1064" i="7"/>
  <c r="H1066" i="7"/>
  <c r="H1068" i="7"/>
  <c r="H1070" i="7"/>
  <c r="H1072" i="7"/>
  <c r="H1074" i="7"/>
  <c r="H1076" i="7"/>
  <c r="H1078" i="7"/>
  <c r="H1080" i="7"/>
  <c r="H1082" i="7"/>
  <c r="H1084" i="7"/>
  <c r="H1086" i="7"/>
  <c r="H1088" i="7"/>
  <c r="H1090" i="7"/>
  <c r="H1092" i="7"/>
  <c r="H1094" i="7"/>
  <c r="H1096" i="7"/>
  <c r="H1098" i="7"/>
  <c r="H1100" i="7"/>
  <c r="H1102" i="7"/>
  <c r="H1104" i="7"/>
  <c r="H1106" i="7"/>
  <c r="H1108" i="7"/>
  <c r="H1110" i="7"/>
  <c r="H1112" i="7"/>
  <c r="H1114" i="7"/>
  <c r="H1116" i="7"/>
  <c r="H1118" i="7"/>
  <c r="H1120" i="7"/>
  <c r="H1122" i="7"/>
  <c r="H1124" i="7"/>
  <c r="H1126" i="7"/>
  <c r="H1128" i="7"/>
  <c r="H1130" i="7"/>
  <c r="H1132" i="7"/>
  <c r="H1134" i="7"/>
  <c r="H1136" i="7"/>
  <c r="H1138" i="7"/>
  <c r="H1140" i="7"/>
  <c r="H1142" i="7"/>
  <c r="H1144" i="7"/>
  <c r="H1146" i="7"/>
  <c r="H1148" i="7"/>
  <c r="H1150" i="7"/>
  <c r="H1152" i="7"/>
  <c r="H1154" i="7"/>
  <c r="H1156" i="7"/>
  <c r="H1158" i="7"/>
  <c r="H1160" i="7"/>
  <c r="H1162" i="7"/>
  <c r="H1164" i="7"/>
  <c r="H1166" i="7"/>
  <c r="H1168" i="7"/>
  <c r="H1170" i="7"/>
  <c r="D1172" i="7"/>
  <c r="D1174" i="7"/>
  <c r="H1176" i="7"/>
  <c r="D1178" i="7"/>
  <c r="H1180" i="7"/>
  <c r="H1182" i="7"/>
  <c r="D1184" i="7"/>
  <c r="H1186" i="7"/>
  <c r="H1188" i="7"/>
  <c r="D1190" i="7"/>
  <c r="D1192" i="7"/>
  <c r="H1194" i="7"/>
  <c r="H1196" i="7"/>
  <c r="H1198" i="7"/>
  <c r="H1200" i="7"/>
  <c r="H1202" i="7"/>
  <c r="H1204" i="7"/>
  <c r="H1206" i="7"/>
  <c r="H1208" i="7"/>
  <c r="H1210" i="7"/>
  <c r="H1212" i="7"/>
  <c r="H1214" i="7"/>
  <c r="H1216" i="7"/>
  <c r="H1218" i="7"/>
  <c r="H1220" i="7"/>
  <c r="H1222" i="7"/>
  <c r="H1224" i="7"/>
  <c r="H1226" i="7"/>
  <c r="H1228" i="7"/>
  <c r="H1230" i="7"/>
  <c r="H1232" i="7"/>
  <c r="H1234" i="7"/>
  <c r="H1236" i="7"/>
  <c r="H1238" i="7"/>
  <c r="D1240" i="7"/>
  <c r="D1242" i="7"/>
  <c r="D1244" i="7"/>
  <c r="D1246" i="7"/>
  <c r="D1248" i="7"/>
  <c r="D1250" i="7"/>
  <c r="D1252" i="7"/>
  <c r="H1254" i="7"/>
  <c r="H1256" i="7"/>
  <c r="H1258" i="7"/>
  <c r="H1260" i="7"/>
  <c r="H1262" i="7"/>
  <c r="H1264" i="7"/>
  <c r="H1266" i="7"/>
  <c r="H1268" i="7"/>
  <c r="H1270" i="7"/>
  <c r="D1272" i="7"/>
  <c r="D1274" i="7"/>
  <c r="H1276" i="7"/>
  <c r="D1278" i="7"/>
  <c r="H1280" i="7"/>
  <c r="D1282" i="7"/>
  <c r="D1284" i="7"/>
  <c r="H1286" i="7"/>
  <c r="H1288" i="7"/>
  <c r="H1290" i="7"/>
  <c r="H1292" i="7"/>
  <c r="H1294" i="7"/>
  <c r="H1296" i="7"/>
  <c r="H1298" i="7"/>
  <c r="H1300" i="7"/>
  <c r="H1302" i="7"/>
  <c r="H1304" i="7"/>
  <c r="H1306" i="7"/>
  <c r="H1308" i="7"/>
  <c r="H1310" i="7"/>
  <c r="H1312" i="7"/>
  <c r="H1314" i="7"/>
  <c r="D1316" i="7"/>
  <c r="D1318" i="7"/>
  <c r="D1320" i="7"/>
  <c r="D1322" i="7"/>
  <c r="H1324" i="7"/>
  <c r="H1326" i="7"/>
  <c r="D1328" i="7"/>
  <c r="H1330" i="7"/>
  <c r="H1332" i="7"/>
  <c r="H1334" i="7"/>
  <c r="D1336" i="7"/>
  <c r="H1338" i="7"/>
  <c r="H1340" i="7"/>
  <c r="H1342" i="7"/>
  <c r="H1344" i="7"/>
  <c r="H1346" i="7"/>
  <c r="H1348" i="7"/>
  <c r="H1350" i="7"/>
  <c r="H1352" i="7"/>
  <c r="H1354" i="7"/>
  <c r="H1356" i="7"/>
  <c r="H1358" i="7"/>
  <c r="H1360" i="7"/>
  <c r="H1362" i="7"/>
  <c r="H1364" i="7"/>
  <c r="H1366" i="7"/>
  <c r="H1368" i="7"/>
  <c r="D1370" i="7"/>
  <c r="H1372" i="7"/>
  <c r="H1374" i="7"/>
  <c r="H1376" i="7"/>
  <c r="H1378" i="7"/>
  <c r="H1380" i="7"/>
  <c r="H1382" i="7"/>
  <c r="H1384" i="7"/>
  <c r="D1386" i="7"/>
  <c r="H1388" i="7"/>
  <c r="D1390" i="7"/>
  <c r="H1392" i="7"/>
  <c r="H1394" i="7"/>
  <c r="H1396" i="7"/>
  <c r="H1398" i="7"/>
  <c r="D1400" i="7"/>
  <c r="H1402" i="7"/>
  <c r="H1404" i="7"/>
  <c r="H1406" i="7"/>
  <c r="H696" i="7"/>
  <c r="H704" i="7"/>
  <c r="D712" i="7"/>
  <c r="H720" i="7"/>
  <c r="H728" i="7"/>
  <c r="H736" i="7"/>
  <c r="D744" i="7"/>
  <c r="D746" i="7"/>
  <c r="D749" i="7"/>
  <c r="H752" i="7"/>
  <c r="D754" i="7"/>
  <c r="D757" i="7"/>
  <c r="H760" i="7"/>
  <c r="H762" i="7"/>
  <c r="D765" i="7"/>
  <c r="H767" i="7"/>
  <c r="H769" i="7"/>
  <c r="D771" i="7"/>
  <c r="D773" i="7"/>
  <c r="D775" i="7"/>
  <c r="D777" i="7"/>
  <c r="D779" i="7"/>
  <c r="D781" i="7"/>
  <c r="D783" i="7"/>
  <c r="D785" i="7"/>
  <c r="D787" i="7"/>
  <c r="D789" i="7"/>
  <c r="D791" i="7"/>
  <c r="D793" i="7"/>
  <c r="D795" i="7"/>
  <c r="D797" i="7"/>
  <c r="D799" i="7"/>
  <c r="D801" i="7"/>
  <c r="D803" i="7"/>
  <c r="D805" i="7"/>
  <c r="D807" i="7"/>
  <c r="D809" i="7"/>
  <c r="D811" i="7"/>
  <c r="D813" i="7"/>
  <c r="D815" i="7"/>
  <c r="D817" i="7"/>
  <c r="D819" i="7"/>
  <c r="D821" i="7"/>
  <c r="D823" i="7"/>
  <c r="D825" i="7"/>
  <c r="D827" i="7"/>
  <c r="D829" i="7"/>
  <c r="D831" i="7"/>
  <c r="D833" i="7"/>
  <c r="D835" i="7"/>
  <c r="D837" i="7"/>
  <c r="D839" i="7"/>
  <c r="D841" i="7"/>
  <c r="D843" i="7"/>
  <c r="D845" i="7"/>
  <c r="D847" i="7"/>
  <c r="D849" i="7"/>
  <c r="D851" i="7"/>
  <c r="D853" i="7"/>
  <c r="D855" i="7"/>
  <c r="D857" i="7"/>
  <c r="D859" i="7"/>
  <c r="D861" i="7"/>
  <c r="D863" i="7"/>
  <c r="H865" i="7"/>
  <c r="D867" i="7"/>
  <c r="D869" i="7"/>
  <c r="D871" i="7"/>
  <c r="D873" i="7"/>
  <c r="D875" i="7"/>
  <c r="D877" i="7"/>
  <c r="D879" i="7"/>
  <c r="D881" i="7"/>
  <c r="D883" i="7"/>
  <c r="D885" i="7"/>
  <c r="D887" i="7"/>
  <c r="D889" i="7"/>
  <c r="D891" i="7"/>
  <c r="D893" i="7"/>
  <c r="D895" i="7"/>
  <c r="D897" i="7"/>
  <c r="D899" i="7"/>
  <c r="D901" i="7"/>
  <c r="D903" i="7"/>
  <c r="D905" i="7"/>
  <c r="D907" i="7"/>
  <c r="D909" i="7"/>
  <c r="D911" i="7"/>
  <c r="D913" i="7"/>
  <c r="D915" i="7"/>
  <c r="D917" i="7"/>
  <c r="D919" i="7"/>
  <c r="D921" i="7"/>
  <c r="D923" i="7"/>
  <c r="D925" i="7"/>
  <c r="D927" i="7"/>
  <c r="D929" i="7"/>
  <c r="D931" i="7"/>
  <c r="D933" i="7"/>
  <c r="D935" i="7"/>
  <c r="D937" i="7"/>
  <c r="H939" i="7"/>
  <c r="H941" i="7"/>
  <c r="D943" i="7"/>
  <c r="D945" i="7"/>
  <c r="D947" i="7"/>
  <c r="D949" i="7"/>
  <c r="D951" i="7"/>
  <c r="D953" i="7"/>
  <c r="D955" i="7"/>
  <c r="D957" i="7"/>
  <c r="D959" i="7"/>
  <c r="D961" i="7"/>
  <c r="D963" i="7"/>
  <c r="D965" i="7"/>
  <c r="D967" i="7"/>
  <c r="D969" i="7"/>
  <c r="D971" i="7"/>
  <c r="D973" i="7"/>
  <c r="D975" i="7"/>
  <c r="D977" i="7"/>
  <c r="D979" i="7"/>
  <c r="D981" i="7"/>
  <c r="D983" i="7"/>
  <c r="D985" i="7"/>
  <c r="D987" i="7"/>
  <c r="D989" i="7"/>
  <c r="D991" i="7"/>
  <c r="H993" i="7"/>
  <c r="D995" i="7"/>
  <c r="D997" i="7"/>
  <c r="D999" i="7"/>
  <c r="D1001" i="7"/>
  <c r="D1003" i="7"/>
  <c r="D1005" i="7"/>
  <c r="D1007" i="7"/>
  <c r="D1009" i="7"/>
  <c r="D1011" i="7"/>
  <c r="D1013" i="7"/>
  <c r="D1015" i="7"/>
  <c r="D1017" i="7"/>
  <c r="D1019" i="7"/>
  <c r="D1021" i="7"/>
  <c r="D1023" i="7"/>
  <c r="D1025" i="7"/>
  <c r="D1027" i="7"/>
  <c r="D1029" i="7"/>
  <c r="D1031" i="7"/>
  <c r="D1033" i="7"/>
  <c r="H1035" i="7"/>
  <c r="D1037" i="7"/>
  <c r="D1039" i="7"/>
  <c r="D1041" i="7"/>
  <c r="D1043" i="7"/>
  <c r="D1045" i="7"/>
  <c r="D1047" i="7"/>
  <c r="D1049" i="7"/>
  <c r="D1051" i="7"/>
  <c r="D1053" i="7"/>
  <c r="D1055" i="7"/>
  <c r="D1057" i="7"/>
  <c r="D1059" i="7"/>
  <c r="D1061" i="7"/>
  <c r="D1063" i="7"/>
  <c r="D1065" i="7"/>
  <c r="D1067" i="7"/>
  <c r="D1069" i="7"/>
  <c r="D1071" i="7"/>
  <c r="D1073" i="7"/>
  <c r="D1075" i="7"/>
  <c r="D1077" i="7"/>
  <c r="D1079" i="7"/>
  <c r="D1081" i="7"/>
  <c r="D1083" i="7"/>
  <c r="D1085" i="7"/>
  <c r="D1087" i="7"/>
  <c r="D1089" i="7"/>
  <c r="D1091" i="7"/>
  <c r="D1093" i="7"/>
  <c r="D1095" i="7"/>
  <c r="D1097" i="7"/>
  <c r="D1099" i="7"/>
  <c r="D1101" i="7"/>
  <c r="D1103" i="7"/>
  <c r="D1105" i="7"/>
  <c r="D1107" i="7"/>
  <c r="D1109" i="7"/>
  <c r="D1111" i="7"/>
  <c r="D1113" i="7"/>
  <c r="D1115" i="7"/>
  <c r="D1117" i="7"/>
  <c r="D1119" i="7"/>
  <c r="D1121" i="7"/>
  <c r="D1123" i="7"/>
  <c r="D1125" i="7"/>
  <c r="D1127" i="7"/>
  <c r="D1129" i="7"/>
  <c r="D1131" i="7"/>
  <c r="D1133" i="7"/>
  <c r="D1135" i="7"/>
  <c r="D1137" i="7"/>
  <c r="D1139" i="7"/>
  <c r="D1141" i="7"/>
  <c r="D1143" i="7"/>
  <c r="D1145" i="7"/>
  <c r="D1147" i="7"/>
  <c r="D1149" i="7"/>
  <c r="D1151" i="7"/>
  <c r="D1153" i="7"/>
  <c r="D1155" i="7"/>
  <c r="D1157" i="7"/>
  <c r="D1159" i="7"/>
  <c r="D1161" i="7"/>
  <c r="D1163" i="7"/>
  <c r="H1165" i="7"/>
  <c r="H1167" i="7"/>
  <c r="D1169" i="7"/>
  <c r="D1171" i="7"/>
  <c r="H1173" i="7"/>
  <c r="H1175" i="7"/>
  <c r="H1177" i="7"/>
  <c r="D1179" i="7"/>
  <c r="D1181" i="7"/>
  <c r="D1183" i="7"/>
  <c r="D1185" i="7"/>
  <c r="D1187" i="7"/>
  <c r="D1189" i="7"/>
  <c r="D1191" i="7"/>
  <c r="D1193" i="7"/>
  <c r="D1195" i="7"/>
  <c r="D1197" i="7"/>
  <c r="D1199" i="7"/>
  <c r="D1201" i="7"/>
  <c r="D1203" i="7"/>
  <c r="D1205" i="7"/>
  <c r="D1207" i="7"/>
  <c r="D1209" i="7"/>
  <c r="D1211" i="7"/>
  <c r="D1213" i="7"/>
  <c r="D1215" i="7"/>
  <c r="D1217" i="7"/>
  <c r="D1219" i="7"/>
  <c r="D1221" i="7"/>
  <c r="D1223" i="7"/>
  <c r="D1225" i="7"/>
  <c r="D1227" i="7"/>
  <c r="D1229" i="7"/>
  <c r="D1231" i="7"/>
  <c r="D1233" i="7"/>
  <c r="D1235" i="7"/>
  <c r="D1237" i="7"/>
  <c r="D1239" i="7"/>
  <c r="D1241" i="7"/>
  <c r="D1243" i="7"/>
  <c r="D1245" i="7"/>
  <c r="D1247" i="7"/>
  <c r="D1249" i="7"/>
  <c r="D1251" i="7"/>
  <c r="D1253" i="7"/>
  <c r="D1255" i="7"/>
  <c r="D1257" i="7"/>
  <c r="D1259" i="7"/>
  <c r="D1261" i="7"/>
  <c r="D1263" i="7"/>
  <c r="D1265" i="7"/>
  <c r="D1267" i="7"/>
  <c r="D1269" i="7"/>
  <c r="D1271" i="7"/>
  <c r="D1273" i="7"/>
  <c r="D1275" i="7"/>
  <c r="D1277" i="7"/>
  <c r="H1279" i="7"/>
  <c r="D1281" i="7"/>
  <c r="D1283" i="7"/>
  <c r="D1285" i="7"/>
  <c r="D1287" i="7"/>
  <c r="D1289" i="7"/>
  <c r="D1291" i="7"/>
  <c r="D1293" i="7"/>
  <c r="D1295" i="7"/>
  <c r="D1297" i="7"/>
  <c r="D1299" i="7"/>
  <c r="D1301" i="7"/>
  <c r="D1303" i="7"/>
  <c r="D1305" i="7"/>
  <c r="D1307" i="7"/>
  <c r="D1309" i="7"/>
  <c r="D1311" i="7"/>
  <c r="D1313" i="7"/>
  <c r="D1315" i="7"/>
  <c r="D1317" i="7"/>
  <c r="D1319" i="7"/>
  <c r="D1321" i="7"/>
  <c r="D1323" i="7"/>
  <c r="D1325" i="7"/>
  <c r="D1327" i="7"/>
  <c r="D1329" i="7"/>
  <c r="D1331" i="7"/>
  <c r="D1333" i="7"/>
  <c r="D1335" i="7"/>
  <c r="D1337" i="7"/>
  <c r="D1339" i="7"/>
  <c r="D1341" i="7"/>
  <c r="D1343" i="7"/>
  <c r="D1345" i="7"/>
  <c r="D1347" i="7"/>
  <c r="D1349" i="7"/>
  <c r="D1351" i="7"/>
  <c r="D1353" i="7"/>
  <c r="D1355" i="7"/>
  <c r="D1357" i="7"/>
  <c r="D1359" i="7"/>
  <c r="D1361" i="7"/>
  <c r="D1363" i="7"/>
  <c r="D1365" i="7"/>
  <c r="D1367" i="7"/>
  <c r="D1369" i="7"/>
  <c r="D1371" i="7"/>
  <c r="D1373" i="7"/>
  <c r="D1375" i="7"/>
  <c r="D1377" i="7"/>
  <c r="D1379" i="7"/>
  <c r="D1381" i="7"/>
  <c r="D1383" i="7"/>
  <c r="D1385" i="7"/>
  <c r="H1387" i="7"/>
  <c r="D1389" i="7"/>
  <c r="H1391" i="7"/>
  <c r="H1393" i="7"/>
  <c r="D1395" i="7"/>
  <c r="D1397" i="7"/>
  <c r="D1399" i="7"/>
  <c r="D1401" i="7"/>
  <c r="D1403" i="7"/>
  <c r="D1405" i="7"/>
  <c r="D1407" i="7"/>
  <c r="D1409" i="7"/>
  <c r="H1411" i="7"/>
  <c r="H1413" i="7"/>
  <c r="H1415" i="7"/>
  <c r="H1417" i="7"/>
  <c r="H698" i="7"/>
  <c r="H706" i="7"/>
  <c r="D714" i="7"/>
  <c r="H722" i="7"/>
  <c r="H730" i="7"/>
  <c r="D738" i="7"/>
  <c r="H744" i="7"/>
  <c r="D747" i="7"/>
  <c r="D750" i="7"/>
  <c r="D752" i="7"/>
  <c r="D755" i="7"/>
  <c r="H758" i="7"/>
  <c r="D760" i="7"/>
  <c r="D763" i="7"/>
  <c r="H765" i="7"/>
  <c r="D767" i="7"/>
  <c r="D769" i="7"/>
  <c r="H771" i="7"/>
  <c r="H773" i="7"/>
  <c r="H775" i="7"/>
  <c r="H777" i="7"/>
  <c r="H779" i="7"/>
  <c r="H781" i="7"/>
  <c r="H783" i="7"/>
  <c r="H785" i="7"/>
  <c r="H787" i="7"/>
  <c r="H789" i="7"/>
  <c r="H791" i="7"/>
  <c r="H793" i="7"/>
  <c r="H795" i="7"/>
  <c r="H797" i="7"/>
  <c r="H799" i="7"/>
  <c r="H801" i="7"/>
  <c r="H803" i="7"/>
  <c r="H805" i="7"/>
  <c r="H807" i="7"/>
  <c r="H809" i="7"/>
  <c r="H811" i="7"/>
  <c r="H813" i="7"/>
  <c r="H815" i="7"/>
  <c r="H817" i="7"/>
  <c r="H819" i="7"/>
  <c r="H821" i="7"/>
  <c r="H823" i="7"/>
  <c r="H825" i="7"/>
  <c r="H827" i="7"/>
  <c r="H829" i="7"/>
  <c r="H831" i="7"/>
  <c r="H833" i="7"/>
  <c r="H835" i="7"/>
  <c r="H837" i="7"/>
  <c r="H839" i="7"/>
  <c r="H841" i="7"/>
  <c r="H843" i="7"/>
  <c r="H845" i="7"/>
  <c r="H847" i="7"/>
  <c r="H849" i="7"/>
  <c r="H851" i="7"/>
  <c r="H853" i="7"/>
  <c r="H855" i="7"/>
  <c r="H857" i="7"/>
  <c r="H859" i="7"/>
  <c r="H861" i="7"/>
  <c r="H863" i="7"/>
  <c r="D865" i="7"/>
  <c r="H867" i="7"/>
  <c r="H869" i="7"/>
  <c r="H871" i="7"/>
  <c r="H873" i="7"/>
  <c r="H875" i="7"/>
  <c r="H877" i="7"/>
  <c r="H879" i="7"/>
  <c r="H881" i="7"/>
  <c r="H883" i="7"/>
  <c r="H885" i="7"/>
  <c r="H887" i="7"/>
  <c r="H889" i="7"/>
  <c r="H891" i="7"/>
  <c r="H893" i="7"/>
  <c r="H895" i="7"/>
  <c r="H897" i="7"/>
  <c r="H899" i="7"/>
  <c r="H901" i="7"/>
  <c r="H903" i="7"/>
  <c r="H905" i="7"/>
  <c r="H907" i="7"/>
  <c r="H909" i="7"/>
  <c r="H911" i="7"/>
  <c r="H913" i="7"/>
  <c r="H915" i="7"/>
  <c r="H917" i="7"/>
  <c r="H919" i="7"/>
  <c r="H921" i="7"/>
  <c r="H923" i="7"/>
  <c r="H925" i="7"/>
  <c r="H927" i="7"/>
  <c r="H929" i="7"/>
  <c r="H931" i="7"/>
  <c r="H933" i="7"/>
  <c r="H935" i="7"/>
  <c r="H937" i="7"/>
  <c r="D939" i="7"/>
  <c r="D941" i="7"/>
  <c r="H943" i="7"/>
  <c r="H945" i="7"/>
  <c r="H947" i="7"/>
  <c r="H949" i="7"/>
  <c r="H951" i="7"/>
  <c r="H953" i="7"/>
  <c r="H955" i="7"/>
  <c r="H957" i="7"/>
  <c r="H959" i="7"/>
  <c r="H961" i="7"/>
  <c r="H963" i="7"/>
  <c r="H965" i="7"/>
  <c r="H967" i="7"/>
  <c r="H969" i="7"/>
  <c r="H971" i="7"/>
  <c r="H973" i="7"/>
  <c r="H975" i="7"/>
  <c r="H977" i="7"/>
  <c r="H979" i="7"/>
  <c r="H981" i="7"/>
  <c r="H983" i="7"/>
  <c r="H985" i="7"/>
  <c r="H987" i="7"/>
  <c r="H989" i="7"/>
  <c r="H991" i="7"/>
  <c r="D993" i="7"/>
  <c r="H995" i="7"/>
  <c r="H997" i="7"/>
  <c r="H999" i="7"/>
  <c r="H1001" i="7"/>
  <c r="H1003" i="7"/>
  <c r="H1005" i="7"/>
  <c r="H1007" i="7"/>
  <c r="H1009" i="7"/>
  <c r="H1011" i="7"/>
  <c r="H1013" i="7"/>
  <c r="H1015" i="7"/>
  <c r="H1017" i="7"/>
  <c r="H1019" i="7"/>
  <c r="H1021" i="7"/>
  <c r="H1023" i="7"/>
  <c r="H1025" i="7"/>
  <c r="H1027" i="7"/>
  <c r="H1029" i="7"/>
  <c r="H1031" i="7"/>
  <c r="H1033" i="7"/>
  <c r="D1035" i="7"/>
  <c r="H1037" i="7"/>
  <c r="H1039" i="7"/>
  <c r="H1041" i="7"/>
  <c r="H1043" i="7"/>
  <c r="H1045" i="7"/>
  <c r="H1047" i="7"/>
  <c r="H1049" i="7"/>
  <c r="H1051" i="7"/>
  <c r="H1053" i="7"/>
  <c r="H1055" i="7"/>
  <c r="H1057" i="7"/>
  <c r="H1059" i="7"/>
  <c r="H1061" i="7"/>
  <c r="H1063" i="7"/>
  <c r="H1065" i="7"/>
  <c r="H1067" i="7"/>
  <c r="H1069" i="7"/>
  <c r="H1071" i="7"/>
  <c r="H1073" i="7"/>
  <c r="H1075" i="7"/>
  <c r="H1077" i="7"/>
  <c r="H1079" i="7"/>
  <c r="H1081" i="7"/>
  <c r="H1083" i="7"/>
  <c r="H1085" i="7"/>
  <c r="H1087" i="7"/>
  <c r="H1089" i="7"/>
  <c r="H1091" i="7"/>
  <c r="H1093" i="7"/>
  <c r="H1095" i="7"/>
  <c r="H1097" i="7"/>
  <c r="H1099" i="7"/>
  <c r="H1101" i="7"/>
  <c r="H1103" i="7"/>
  <c r="H1105" i="7"/>
  <c r="H1107" i="7"/>
  <c r="H1109" i="7"/>
  <c r="H1111" i="7"/>
  <c r="H1113" i="7"/>
  <c r="H1115" i="7"/>
  <c r="H1117" i="7"/>
  <c r="H1119" i="7"/>
  <c r="H1121" i="7"/>
  <c r="H1123" i="7"/>
  <c r="H1125" i="7"/>
  <c r="H1127" i="7"/>
  <c r="H1129" i="7"/>
  <c r="H1131" i="7"/>
  <c r="H1133" i="7"/>
  <c r="H1135" i="7"/>
  <c r="H1137" i="7"/>
  <c r="H1139" i="7"/>
  <c r="H1141" i="7"/>
  <c r="H1143" i="7"/>
  <c r="H1145" i="7"/>
  <c r="H1147" i="7"/>
  <c r="H1149" i="7"/>
  <c r="H1151" i="7"/>
  <c r="H1153" i="7"/>
  <c r="H1155" i="7"/>
  <c r="H1157" i="7"/>
  <c r="H1159" i="7"/>
  <c r="H1161" i="7"/>
  <c r="H1163" i="7"/>
  <c r="D1165" i="7"/>
  <c r="D1167" i="7"/>
  <c r="H1169" i="7"/>
  <c r="H1171" i="7"/>
  <c r="D1173" i="7"/>
  <c r="D1175" i="7"/>
  <c r="D1177" i="7"/>
  <c r="H1179" i="7"/>
  <c r="H1181" i="7"/>
  <c r="H1183" i="7"/>
  <c r="H1185" i="7"/>
  <c r="H1187" i="7"/>
  <c r="H1189" i="7"/>
  <c r="H1191" i="7"/>
  <c r="H1193" i="7"/>
  <c r="H1195" i="7"/>
  <c r="H1197" i="7"/>
  <c r="H1199" i="7"/>
  <c r="H1201" i="7"/>
  <c r="H1203" i="7"/>
  <c r="H1205" i="7"/>
  <c r="H1207" i="7"/>
  <c r="H1209" i="7"/>
  <c r="H1211" i="7"/>
  <c r="H1213" i="7"/>
  <c r="H1215" i="7"/>
  <c r="H1217" i="7"/>
  <c r="H1219" i="7"/>
  <c r="H1221" i="7"/>
  <c r="H1223" i="7"/>
  <c r="H1225" i="7"/>
  <c r="H1227" i="7"/>
  <c r="H1229" i="7"/>
  <c r="H1231" i="7"/>
  <c r="H1233" i="7"/>
  <c r="H1235" i="7"/>
  <c r="H1237" i="7"/>
  <c r="H1239" i="7"/>
  <c r="H1241" i="7"/>
  <c r="H1243" i="7"/>
  <c r="H1245" i="7"/>
  <c r="H1247" i="7"/>
  <c r="H1249" i="7"/>
  <c r="H1251" i="7"/>
  <c r="H1253" i="7"/>
  <c r="H1255" i="7"/>
  <c r="H1257" i="7"/>
  <c r="H1259" i="7"/>
  <c r="H1261" i="7"/>
  <c r="H1263" i="7"/>
  <c r="H1265" i="7"/>
  <c r="H1267" i="7"/>
  <c r="H1269" i="7"/>
  <c r="H1271" i="7"/>
  <c r="H1273" i="7"/>
  <c r="H1275" i="7"/>
  <c r="H1277" i="7"/>
  <c r="D1279" i="7"/>
  <c r="H1281" i="7"/>
  <c r="H1283" i="7"/>
  <c r="H1285" i="7"/>
  <c r="H1287" i="7"/>
  <c r="H1289" i="7"/>
  <c r="H1291" i="7"/>
  <c r="H1293" i="7"/>
  <c r="H1295" i="7"/>
  <c r="H1297" i="7"/>
  <c r="H1299" i="7"/>
  <c r="H1301" i="7"/>
  <c r="H1303" i="7"/>
  <c r="H1305" i="7"/>
  <c r="H1307" i="7"/>
  <c r="H1309" i="7"/>
  <c r="H1311" i="7"/>
  <c r="H1313" i="7"/>
  <c r="H1315" i="7"/>
  <c r="H1317" i="7"/>
  <c r="H1319" i="7"/>
  <c r="H1321" i="7"/>
  <c r="H1323" i="7"/>
  <c r="H1325" i="7"/>
  <c r="H1327" i="7"/>
  <c r="H1329" i="7"/>
  <c r="H1331" i="7"/>
  <c r="H1333" i="7"/>
  <c r="H1335" i="7"/>
  <c r="H1337" i="7"/>
  <c r="H1339" i="7"/>
  <c r="H1341" i="7"/>
  <c r="H1343" i="7"/>
  <c r="H1345" i="7"/>
  <c r="H1347" i="7"/>
  <c r="H1349" i="7"/>
  <c r="H1351" i="7"/>
  <c r="H1353" i="7"/>
  <c r="H1355" i="7"/>
  <c r="H1357" i="7"/>
  <c r="H1359" i="7"/>
  <c r="H1361" i="7"/>
  <c r="H1363" i="7"/>
  <c r="H1365" i="7"/>
  <c r="H1367" i="7"/>
  <c r="H1369" i="7"/>
  <c r="H1371" i="7"/>
  <c r="H1373" i="7"/>
  <c r="H1375" i="7"/>
  <c r="H1377" i="7"/>
  <c r="H1379" i="7"/>
  <c r="H1381" i="7"/>
  <c r="H1383" i="7"/>
  <c r="H1385" i="7"/>
  <c r="D1387" i="7"/>
  <c r="H1389" i="7"/>
  <c r="D1391" i="7"/>
  <c r="D1393" i="7"/>
  <c r="H1395" i="7"/>
  <c r="H1397" i="7"/>
  <c r="H1399" i="7"/>
  <c r="H1401" i="7"/>
  <c r="H1403" i="7"/>
  <c r="H1405" i="7"/>
  <c r="H1407" i="7"/>
  <c r="H1409" i="7"/>
  <c r="D1411" i="7"/>
  <c r="D1413" i="7"/>
  <c r="H1408" i="7"/>
  <c r="H1414" i="7"/>
  <c r="D1417" i="7"/>
  <c r="H1419" i="7"/>
  <c r="H1421" i="7"/>
  <c r="D1423" i="7"/>
  <c r="H1425" i="7"/>
  <c r="H1427" i="7"/>
  <c r="D1429" i="7"/>
  <c r="D1431" i="7"/>
  <c r="H1433" i="7"/>
  <c r="H1435" i="7"/>
  <c r="H1437" i="7"/>
  <c r="H1439" i="7"/>
  <c r="H1441" i="7"/>
  <c r="H1443" i="7"/>
  <c r="H1445" i="7"/>
  <c r="H1447" i="7"/>
  <c r="H1449" i="7"/>
  <c r="H1451" i="7"/>
  <c r="H1453" i="7"/>
  <c r="D1455" i="7"/>
  <c r="D1457" i="7"/>
  <c r="D1459" i="7"/>
  <c r="D1461" i="7"/>
  <c r="H1463" i="7"/>
  <c r="H1465" i="7"/>
  <c r="D1467" i="7"/>
  <c r="H1469" i="7"/>
  <c r="H1471" i="7"/>
  <c r="D1473" i="7"/>
  <c r="D1475" i="7"/>
  <c r="H1477" i="7"/>
  <c r="H1479" i="7"/>
  <c r="H1481" i="7"/>
  <c r="H1483" i="7"/>
  <c r="H1485" i="7"/>
  <c r="H1487" i="7"/>
  <c r="H1489" i="7"/>
  <c r="H1491" i="7"/>
  <c r="H1493" i="7"/>
  <c r="H1495" i="7"/>
  <c r="H1497" i="7"/>
  <c r="H1499" i="7"/>
  <c r="H1501" i="7"/>
  <c r="H1503" i="7"/>
  <c r="D1505" i="7"/>
  <c r="D1507" i="7"/>
  <c r="H1509" i="7"/>
  <c r="H1511" i="7"/>
  <c r="H1513" i="7"/>
  <c r="H1515" i="7"/>
  <c r="H1517" i="7"/>
  <c r="H1519" i="7"/>
  <c r="H1521" i="7"/>
  <c r="H1523" i="7"/>
  <c r="H1525" i="7"/>
  <c r="H1527" i="7"/>
  <c r="H1529" i="7"/>
  <c r="H1531" i="7"/>
  <c r="H1533" i="7"/>
  <c r="H1535" i="7"/>
  <c r="H1537" i="7"/>
  <c r="H1539" i="7"/>
  <c r="H1541" i="7"/>
  <c r="H1543" i="7"/>
  <c r="H1545" i="7"/>
  <c r="D1547" i="7"/>
  <c r="H1549" i="7"/>
  <c r="H1551" i="7"/>
  <c r="D1553" i="7"/>
  <c r="H1555" i="7"/>
  <c r="H1557" i="7"/>
  <c r="H1559" i="7"/>
  <c r="H1561" i="7"/>
  <c r="H1563" i="7"/>
  <c r="H1565" i="7"/>
  <c r="H1567" i="7"/>
  <c r="D1569" i="7"/>
  <c r="D1571" i="7"/>
  <c r="D1573" i="7"/>
  <c r="D1575" i="7"/>
  <c r="H1577" i="7"/>
  <c r="H1579" i="7"/>
  <c r="D1581" i="7"/>
  <c r="H1583" i="7"/>
  <c r="H1585" i="7"/>
  <c r="D1587" i="7"/>
  <c r="D1589" i="7"/>
  <c r="H1591" i="7"/>
  <c r="H1593" i="7"/>
  <c r="H1595" i="7"/>
  <c r="H1597" i="7"/>
  <c r="H1599" i="7"/>
  <c r="D1601" i="7"/>
  <c r="D1603" i="7"/>
  <c r="D1605" i="7"/>
  <c r="D1607" i="7"/>
  <c r="H1609" i="7"/>
  <c r="H1611" i="7"/>
  <c r="H1613" i="7"/>
  <c r="H1615" i="7"/>
  <c r="D1617" i="7"/>
  <c r="H1619" i="7"/>
  <c r="D1621" i="7"/>
  <c r="D1623" i="7"/>
  <c r="H1625" i="7"/>
  <c r="D1627" i="7"/>
  <c r="H1629" i="7"/>
  <c r="D1631" i="7"/>
  <c r="H1633" i="7"/>
  <c r="H1635" i="7"/>
  <c r="D1637" i="7"/>
  <c r="D1639" i="7"/>
  <c r="H1641" i="7"/>
  <c r="H1643" i="7"/>
  <c r="H1645" i="7"/>
  <c r="H1647" i="7"/>
  <c r="H1649" i="7"/>
  <c r="H1651" i="7"/>
  <c r="H1653" i="7"/>
  <c r="H1655" i="7"/>
  <c r="H1657" i="7"/>
  <c r="H1659" i="7"/>
  <c r="D1661" i="7"/>
  <c r="D1663" i="7"/>
  <c r="H1665" i="7"/>
  <c r="H1667" i="7"/>
  <c r="D1669" i="7"/>
  <c r="D1671" i="7"/>
  <c r="D1673" i="7"/>
  <c r="D1675" i="7"/>
  <c r="D1677" i="7"/>
  <c r="H1679" i="7"/>
  <c r="H1681" i="7"/>
  <c r="D1683" i="7"/>
  <c r="D1685" i="7"/>
  <c r="D1687" i="7"/>
  <c r="D1689" i="7"/>
  <c r="H1691" i="7"/>
  <c r="D1693" i="7"/>
  <c r="H1695" i="7"/>
  <c r="H1697" i="7"/>
  <c r="H1699" i="7"/>
  <c r="H1701" i="7"/>
  <c r="H1703" i="7"/>
  <c r="H1705" i="7"/>
  <c r="D1707" i="7"/>
  <c r="H1709" i="7"/>
  <c r="H1711" i="7"/>
  <c r="H1713" i="7"/>
  <c r="H1715" i="7"/>
  <c r="H1717" i="7"/>
  <c r="H1719" i="7"/>
  <c r="H1721" i="7"/>
  <c r="D1723" i="7"/>
  <c r="H1725" i="7"/>
  <c r="H1727" i="7"/>
  <c r="H1729" i="7"/>
  <c r="D1731" i="7"/>
  <c r="D1733" i="7"/>
  <c r="D1735" i="7"/>
  <c r="H1737" i="7"/>
  <c r="D1739" i="7"/>
  <c r="D1741" i="7"/>
  <c r="H1743" i="7"/>
  <c r="H1745" i="7"/>
  <c r="H1747" i="7"/>
  <c r="D1749" i="7"/>
  <c r="D1751" i="7"/>
  <c r="D1753" i="7"/>
  <c r="D1755" i="7"/>
  <c r="H1757" i="7"/>
  <c r="H1759" i="7"/>
  <c r="D1761" i="7"/>
  <c r="H1763" i="7"/>
  <c r="H1765" i="7"/>
  <c r="D1767" i="7"/>
  <c r="D1769" i="7"/>
  <c r="H1771" i="7"/>
  <c r="H1773" i="7"/>
  <c r="H1775" i="7"/>
  <c r="H1777" i="7"/>
  <c r="H1779" i="7"/>
  <c r="H1781" i="7"/>
  <c r="H1783" i="7"/>
  <c r="H1785" i="7"/>
  <c r="H1787" i="7"/>
  <c r="H1789" i="7"/>
  <c r="H1791" i="7"/>
  <c r="H1793" i="7"/>
  <c r="H1795" i="7"/>
  <c r="H1797" i="7"/>
  <c r="H1799" i="7"/>
  <c r="H1801" i="7"/>
  <c r="H1803" i="7"/>
  <c r="H1805" i="7"/>
  <c r="H1807" i="7"/>
  <c r="D1809" i="7"/>
  <c r="H1811" i="7"/>
  <c r="D1813" i="7"/>
  <c r="D1815" i="7"/>
  <c r="H1817" i="7"/>
  <c r="D1819" i="7"/>
  <c r="H1821" i="7"/>
  <c r="D1823" i="7"/>
  <c r="D1825" i="7"/>
  <c r="H1827" i="7"/>
  <c r="D1829" i="7"/>
  <c r="D1831" i="7"/>
  <c r="H1833" i="7"/>
  <c r="D1841" i="7"/>
  <c r="D1843" i="7"/>
  <c r="H1837" i="7"/>
  <c r="H1830" i="7"/>
  <c r="H1410" i="7"/>
  <c r="D1415" i="7"/>
  <c r="D1418" i="7"/>
  <c r="D1420" i="7"/>
  <c r="H1422" i="7"/>
  <c r="D1424" i="7"/>
  <c r="D1426" i="7"/>
  <c r="D1428" i="7"/>
  <c r="D1430" i="7"/>
  <c r="D1432" i="7"/>
  <c r="D1434" i="7"/>
  <c r="D1436" i="7"/>
  <c r="D1438" i="7"/>
  <c r="D1440" i="7"/>
  <c r="D1442" i="7"/>
  <c r="H1444" i="7"/>
  <c r="H1446" i="7"/>
  <c r="H1448" i="7"/>
  <c r="H1450" i="7"/>
  <c r="D1452" i="7"/>
  <c r="D1454" i="7"/>
  <c r="H1456" i="7"/>
  <c r="D1458" i="7"/>
  <c r="D1460" i="7"/>
  <c r="H1462" i="7"/>
  <c r="H1464" i="7"/>
  <c r="D1466" i="7"/>
  <c r="D1468" i="7"/>
  <c r="D1470" i="7"/>
  <c r="D1472" i="7"/>
  <c r="D1474" i="7"/>
  <c r="D1476" i="7"/>
  <c r="D1478" i="7"/>
  <c r="D1480" i="7"/>
  <c r="D1482" i="7"/>
  <c r="D1484" i="7"/>
  <c r="D1486" i="7"/>
  <c r="D1488" i="7"/>
  <c r="D1490" i="7"/>
  <c r="D1492" i="7"/>
  <c r="D1494" i="7"/>
  <c r="H1496" i="7"/>
  <c r="H1498" i="7"/>
  <c r="H1500" i="7"/>
  <c r="D1502" i="7"/>
  <c r="D1504" i="7"/>
  <c r="H1506" i="7"/>
  <c r="H1508" i="7"/>
  <c r="H1510" i="7"/>
  <c r="D1512" i="7"/>
  <c r="D1514" i="7"/>
  <c r="D1516" i="7"/>
  <c r="D1518" i="7"/>
  <c r="D1520" i="7"/>
  <c r="D1522" i="7"/>
  <c r="H1524" i="7"/>
  <c r="H1526" i="7"/>
  <c r="D1528" i="7"/>
  <c r="D1530" i="7"/>
  <c r="D1532" i="7"/>
  <c r="D1534" i="7"/>
  <c r="D1536" i="7"/>
  <c r="D1538" i="7"/>
  <c r="D1540" i="7"/>
  <c r="D1542" i="7"/>
  <c r="D1544" i="7"/>
  <c r="H1546" i="7"/>
  <c r="H1548" i="7"/>
  <c r="H1550" i="7"/>
  <c r="H1552" i="7"/>
  <c r="D1554" i="7"/>
  <c r="D1556" i="7"/>
  <c r="H1558" i="7"/>
  <c r="D1560" i="7"/>
  <c r="D1562" i="7"/>
  <c r="H1564" i="7"/>
  <c r="H1566" i="7"/>
  <c r="D1568" i="7"/>
  <c r="H1570" i="7"/>
  <c r="H1572" i="7"/>
  <c r="H1574" i="7"/>
  <c r="H1576" i="7"/>
  <c r="D1578" i="7"/>
  <c r="D1580" i="7"/>
  <c r="H1582" i="7"/>
  <c r="D1584" i="7"/>
  <c r="D1586" i="7"/>
  <c r="H1588" i="7"/>
  <c r="H1590" i="7"/>
  <c r="D1592" i="7"/>
  <c r="D1594" i="7"/>
  <c r="D1596" i="7"/>
  <c r="D1598" i="7"/>
  <c r="D1600" i="7"/>
  <c r="D1602" i="7"/>
  <c r="D1604" i="7"/>
  <c r="D1606" i="7"/>
  <c r="D1608" i="7"/>
  <c r="D1610" i="7"/>
  <c r="D1612" i="7"/>
  <c r="D1614" i="7"/>
  <c r="D1616" i="7"/>
  <c r="D1618" i="7"/>
  <c r="D1620" i="7"/>
  <c r="D1622" i="7"/>
  <c r="D1624" i="7"/>
  <c r="D1626" i="7"/>
  <c r="D1628" i="7"/>
  <c r="D1630" i="7"/>
  <c r="D1632" i="7"/>
  <c r="D1634" i="7"/>
  <c r="D1636" i="7"/>
  <c r="H1638" i="7"/>
  <c r="H1640" i="7"/>
  <c r="H1642" i="7"/>
  <c r="H1644" i="7"/>
  <c r="D1646" i="7"/>
  <c r="D1648" i="7"/>
  <c r="H1650" i="7"/>
  <c r="D1652" i="7"/>
  <c r="D1654" i="7"/>
  <c r="H1656" i="7"/>
  <c r="H1658" i="7"/>
  <c r="D1660" i="7"/>
  <c r="D1662" i="7"/>
  <c r="D1665" i="7"/>
  <c r="D1666" i="7"/>
  <c r="H1668" i="7"/>
  <c r="D1670" i="7"/>
  <c r="H1672" i="7"/>
  <c r="D1674" i="7"/>
  <c r="D1676" i="7"/>
  <c r="H1678" i="7"/>
  <c r="H1680" i="7"/>
  <c r="D1682" i="7"/>
  <c r="D1684" i="7"/>
  <c r="D1686" i="7"/>
  <c r="H1688" i="7"/>
  <c r="H1690" i="7"/>
  <c r="D1692" i="7"/>
  <c r="D1697" i="7"/>
  <c r="D1695" i="7"/>
  <c r="D1698" i="7"/>
  <c r="D1700" i="7"/>
  <c r="D1702" i="7"/>
  <c r="H1704" i="7"/>
  <c r="H1706" i="7"/>
  <c r="H1708" i="7"/>
  <c r="H1710" i="7"/>
  <c r="D1712" i="7"/>
  <c r="D1714" i="7"/>
  <c r="D1716" i="7"/>
  <c r="D1718" i="7"/>
  <c r="D1720" i="7"/>
  <c r="H1722" i="7"/>
  <c r="D1724" i="7"/>
  <c r="D1726" i="7"/>
  <c r="D1728" i="7"/>
  <c r="D1730" i="7"/>
  <c r="D1732" i="7"/>
  <c r="D1734" i="7"/>
  <c r="D1736" i="7"/>
  <c r="D1738" i="7"/>
  <c r="D1740" i="7"/>
  <c r="D1742" i="7"/>
  <c r="D1744" i="7"/>
  <c r="H1746" i="7"/>
  <c r="H1748" i="7"/>
  <c r="H1750" i="7"/>
  <c r="H1752" i="7"/>
  <c r="D1754" i="7"/>
  <c r="D1756" i="7"/>
  <c r="H1758" i="7"/>
  <c r="D1760" i="7"/>
  <c r="D1762" i="7"/>
  <c r="H1764" i="7"/>
  <c r="H1766" i="7"/>
  <c r="D1768" i="7"/>
  <c r="D1770" i="7"/>
  <c r="D1772" i="7"/>
  <c r="H1774" i="7"/>
  <c r="H1776" i="7"/>
  <c r="H1778" i="7"/>
  <c r="H1780" i="7"/>
  <c r="D1782" i="7"/>
  <c r="D1784" i="7"/>
  <c r="H1786" i="7"/>
  <c r="D1788" i="7"/>
  <c r="H1790" i="7"/>
  <c r="D1792" i="7"/>
  <c r="D1794" i="7"/>
  <c r="H1796" i="7"/>
  <c r="H1798" i="7"/>
  <c r="D1800" i="7"/>
  <c r="H1802" i="7"/>
  <c r="D1804" i="7"/>
  <c r="D1806" i="7"/>
  <c r="H1808" i="7"/>
  <c r="H1810" i="7"/>
  <c r="H1812" i="7"/>
  <c r="H1814" i="7"/>
  <c r="H1816" i="7"/>
  <c r="H1818" i="7"/>
  <c r="D1820" i="7"/>
  <c r="H1822" i="7"/>
  <c r="D1824" i="7"/>
  <c r="D1826" i="7"/>
  <c r="H1828" i="7"/>
  <c r="D1834" i="7"/>
  <c r="H1412" i="7"/>
  <c r="D1416" i="7"/>
  <c r="H1418" i="7"/>
  <c r="H1420" i="7"/>
  <c r="D1422" i="7"/>
  <c r="H1424" i="7"/>
  <c r="H1426" i="7"/>
  <c r="H1428" i="7"/>
  <c r="H1430" i="7"/>
  <c r="H1432" i="7"/>
  <c r="H1434" i="7"/>
  <c r="H1436" i="7"/>
  <c r="H1438" i="7"/>
  <c r="H1440" i="7"/>
  <c r="H1442" i="7"/>
  <c r="D1444" i="7"/>
  <c r="D1446" i="7"/>
  <c r="D1448" i="7"/>
  <c r="D1450" i="7"/>
  <c r="H1452" i="7"/>
  <c r="H1454" i="7"/>
  <c r="D1456" i="7"/>
  <c r="H1458" i="7"/>
  <c r="H1460" i="7"/>
  <c r="D1462" i="7"/>
  <c r="D1464" i="7"/>
  <c r="H1466" i="7"/>
  <c r="H1468" i="7"/>
  <c r="H1470" i="7"/>
  <c r="H1472" i="7"/>
  <c r="H1474" i="7"/>
  <c r="H1476" i="7"/>
  <c r="H1478" i="7"/>
  <c r="H1480" i="7"/>
  <c r="H1482" i="7"/>
  <c r="H1484" i="7"/>
  <c r="H1486" i="7"/>
  <c r="H1488" i="7"/>
  <c r="H1490" i="7"/>
  <c r="H1492" i="7"/>
  <c r="H1494" i="7"/>
  <c r="D1496" i="7"/>
  <c r="D1498" i="7"/>
  <c r="D1500" i="7"/>
  <c r="H1502" i="7"/>
  <c r="H1504" i="7"/>
  <c r="D1506" i="7"/>
  <c r="D1508" i="7"/>
  <c r="D1510" i="7"/>
  <c r="H1512" i="7"/>
  <c r="H1514" i="7"/>
  <c r="H1516" i="7"/>
  <c r="H1518" i="7"/>
  <c r="H1520" i="7"/>
  <c r="H1522" i="7"/>
  <c r="D1524" i="7"/>
  <c r="D1526" i="7"/>
  <c r="H1528" i="7"/>
  <c r="H1530" i="7"/>
  <c r="H1532" i="7"/>
  <c r="H1534" i="7"/>
  <c r="H1536" i="7"/>
  <c r="H1538" i="7"/>
  <c r="H1540" i="7"/>
  <c r="H1542" i="7"/>
  <c r="H1544" i="7"/>
  <c r="D1546" i="7"/>
  <c r="D1548" i="7"/>
  <c r="D1550" i="7"/>
  <c r="D1552" i="7"/>
  <c r="H1554" i="7"/>
  <c r="H1556" i="7"/>
  <c r="D1558" i="7"/>
  <c r="H1560" i="7"/>
  <c r="H1562" i="7"/>
  <c r="D1564" i="7"/>
  <c r="D1566" i="7"/>
  <c r="H1568" i="7"/>
  <c r="D1570" i="7"/>
  <c r="D1572" i="7"/>
  <c r="D1574" i="7"/>
  <c r="D1576" i="7"/>
  <c r="H1578" i="7"/>
  <c r="H1580" i="7"/>
  <c r="D1582" i="7"/>
  <c r="H1584" i="7"/>
  <c r="H1586" i="7"/>
  <c r="D1588" i="7"/>
  <c r="D1590" i="7"/>
  <c r="H1592" i="7"/>
  <c r="H1594" i="7"/>
  <c r="H1596" i="7"/>
  <c r="H1598" i="7"/>
  <c r="H1600" i="7"/>
  <c r="H1602" i="7"/>
  <c r="H1604" i="7"/>
  <c r="H1606" i="7"/>
  <c r="H1608" i="7"/>
  <c r="H1610" i="7"/>
  <c r="H1612" i="7"/>
  <c r="H1614" i="7"/>
  <c r="H1616" i="7"/>
  <c r="H1618" i="7"/>
  <c r="H1620" i="7"/>
  <c r="H1622" i="7"/>
  <c r="H1624" i="7"/>
  <c r="H1626" i="7"/>
  <c r="H1628" i="7"/>
  <c r="H1630" i="7"/>
  <c r="H1632" i="7"/>
  <c r="H1634" i="7"/>
  <c r="H1636" i="7"/>
  <c r="D1638" i="7"/>
  <c r="D1640" i="7"/>
  <c r="D1642" i="7"/>
  <c r="D1644" i="7"/>
  <c r="H1646" i="7"/>
  <c r="H1648" i="7"/>
  <c r="D1650" i="7"/>
  <c r="H1652" i="7"/>
  <c r="H1654" i="7"/>
  <c r="D1656" i="7"/>
  <c r="D1658" i="7"/>
  <c r="H1660" i="7"/>
  <c r="H1662" i="7"/>
  <c r="H1664" i="7"/>
  <c r="H1666" i="7"/>
  <c r="H1669" i="7"/>
  <c r="H1670" i="7"/>
  <c r="D1672" i="7"/>
  <c r="H1674" i="7"/>
  <c r="H1676" i="7"/>
  <c r="D1678" i="7"/>
  <c r="D1680" i="7"/>
  <c r="H1682" i="7"/>
  <c r="H1684" i="7"/>
  <c r="H1686" i="7"/>
  <c r="D1688" i="7"/>
  <c r="D1690" i="7"/>
  <c r="H1692" i="7"/>
  <c r="H1694" i="7"/>
  <c r="D1696" i="7"/>
  <c r="H1698" i="7"/>
  <c r="H1700" i="7"/>
  <c r="H1702" i="7"/>
  <c r="D1704" i="7"/>
  <c r="D1706" i="7"/>
  <c r="D1708" i="7"/>
  <c r="D1710" i="7"/>
  <c r="H1712" i="7"/>
  <c r="H1714" i="7"/>
  <c r="H1716" i="7"/>
  <c r="H1718" i="7"/>
  <c r="H1720" i="7"/>
  <c r="D1722" i="7"/>
  <c r="H1724" i="7"/>
  <c r="H1726" i="7"/>
  <c r="H1728" i="7"/>
  <c r="H1730" i="7"/>
  <c r="H1732" i="7"/>
  <c r="H1734" i="7"/>
  <c r="H1736" i="7"/>
  <c r="H1738" i="7"/>
  <c r="H1740" i="7"/>
  <c r="H1742" i="7"/>
  <c r="H1744" i="7"/>
  <c r="D1746" i="7"/>
  <c r="D1748" i="7"/>
  <c r="D1750" i="7"/>
  <c r="D1752" i="7"/>
  <c r="H1754" i="7"/>
  <c r="H1756" i="7"/>
  <c r="D1758" i="7"/>
  <c r="H1760" i="7"/>
  <c r="H1762" i="7"/>
  <c r="D1764" i="7"/>
  <c r="D1766" i="7"/>
  <c r="H1768" i="7"/>
  <c r="H1770" i="7"/>
  <c r="H1772" i="7"/>
  <c r="D1774" i="7"/>
  <c r="D1776" i="7"/>
  <c r="D1778" i="7"/>
  <c r="D1780" i="7"/>
  <c r="H1782" i="7"/>
  <c r="H1784" i="7"/>
  <c r="D1786" i="7"/>
  <c r="H1788" i="7"/>
  <c r="D1790" i="7"/>
  <c r="H1792" i="7"/>
  <c r="H1794" i="7"/>
  <c r="D1796" i="7"/>
  <c r="D1798" i="7"/>
  <c r="H1800" i="7"/>
  <c r="D1802" i="7"/>
  <c r="H1804" i="7"/>
  <c r="H1806" i="7"/>
  <c r="D1808" i="7"/>
  <c r="D1810" i="7"/>
  <c r="D1812" i="7"/>
  <c r="D1814" i="7"/>
  <c r="D1816" i="7"/>
  <c r="D1818" i="7"/>
  <c r="H1820" i="7"/>
  <c r="D1822" i="7"/>
  <c r="H1824" i="7"/>
  <c r="H1826" i="7"/>
  <c r="D1828" i="7"/>
  <c r="D1830" i="7"/>
  <c r="H1832" i="7"/>
  <c r="H1834" i="7"/>
  <c r="D1837" i="7"/>
  <c r="D1835" i="7"/>
  <c r="H1843" i="7"/>
  <c r="H1835" i="7"/>
  <c r="H1839" i="7"/>
  <c r="D1414" i="7"/>
  <c r="H1416" i="7"/>
  <c r="D1419" i="7"/>
  <c r="D1421" i="7"/>
  <c r="H1423" i="7"/>
  <c r="D1425" i="7"/>
  <c r="D1427" i="7"/>
  <c r="H1429" i="7"/>
  <c r="H1431" i="7"/>
  <c r="D1433" i="7"/>
  <c r="D1435" i="7"/>
  <c r="D1437" i="7"/>
  <c r="D1439" i="7"/>
  <c r="D1441" i="7"/>
  <c r="D1443" i="7"/>
  <c r="D1445" i="7"/>
  <c r="D1447" i="7"/>
  <c r="D1449" i="7"/>
  <c r="D1451" i="7"/>
  <c r="D1453" i="7"/>
  <c r="H1455" i="7"/>
  <c r="H1457" i="7"/>
  <c r="H1459" i="7"/>
  <c r="H1461" i="7"/>
  <c r="D1463" i="7"/>
  <c r="D1465" i="7"/>
  <c r="H1467" i="7"/>
  <c r="D1469" i="7"/>
  <c r="D1471" i="7"/>
  <c r="H1473" i="7"/>
  <c r="H1475" i="7"/>
  <c r="D1477" i="7"/>
  <c r="D1479" i="7"/>
  <c r="D1481" i="7"/>
  <c r="D1483" i="7"/>
  <c r="D1485" i="7"/>
  <c r="D1487" i="7"/>
  <c r="D1489" i="7"/>
  <c r="D1491" i="7"/>
  <c r="D1493" i="7"/>
  <c r="D1495" i="7"/>
  <c r="D1497" i="7"/>
  <c r="D1499" i="7"/>
  <c r="D1501" i="7"/>
  <c r="D1503" i="7"/>
  <c r="H1505" i="7"/>
  <c r="H1507" i="7"/>
  <c r="D1509" i="7"/>
  <c r="D1511" i="7"/>
  <c r="D1513" i="7"/>
  <c r="D1515" i="7"/>
  <c r="D1517" i="7"/>
  <c r="D1519" i="7"/>
  <c r="D1521" i="7"/>
  <c r="D1523" i="7"/>
  <c r="D1525" i="7"/>
  <c r="D1527" i="7"/>
  <c r="D1529" i="7"/>
  <c r="D1531" i="7"/>
  <c r="D1533" i="7"/>
  <c r="D1535" i="7"/>
  <c r="D1537" i="7"/>
  <c r="D1539" i="7"/>
  <c r="D1541" i="7"/>
  <c r="D1543" i="7"/>
  <c r="D1545" i="7"/>
  <c r="H1547" i="7"/>
  <c r="D1549" i="7"/>
  <c r="D1551" i="7"/>
  <c r="H1553" i="7"/>
  <c r="D1555" i="7"/>
  <c r="D1557" i="7"/>
  <c r="D1559" i="7"/>
  <c r="D1561" i="7"/>
  <c r="D1563" i="7"/>
  <c r="D1565" i="7"/>
  <c r="D1567" i="7"/>
  <c r="H1569" i="7"/>
  <c r="H1571" i="7"/>
  <c r="H1573" i="7"/>
  <c r="H1575" i="7"/>
  <c r="D1577" i="7"/>
  <c r="D1579" i="7"/>
  <c r="H1581" i="7"/>
  <c r="D1583" i="7"/>
  <c r="D1585" i="7"/>
  <c r="H1587" i="7"/>
  <c r="H1589" i="7"/>
  <c r="D1591" i="7"/>
  <c r="D1593" i="7"/>
  <c r="D1595" i="7"/>
  <c r="D1597" i="7"/>
  <c r="D1599" i="7"/>
  <c r="H1601" i="7"/>
  <c r="H1603" i="7"/>
  <c r="H1605" i="7"/>
  <c r="H1607" i="7"/>
  <c r="D1609" i="7"/>
  <c r="D1611" i="7"/>
  <c r="D1613" i="7"/>
  <c r="D1615" i="7"/>
  <c r="H1617" i="7"/>
  <c r="D1619" i="7"/>
  <c r="H1621" i="7"/>
  <c r="H1623" i="7"/>
  <c r="D1625" i="7"/>
  <c r="H1627" i="7"/>
  <c r="D1629" i="7"/>
  <c r="H1631" i="7"/>
  <c r="D1633" i="7"/>
  <c r="D1635" i="7"/>
  <c r="H1637" i="7"/>
  <c r="H1639" i="7"/>
  <c r="D1641" i="7"/>
  <c r="D1643" i="7"/>
  <c r="D1645" i="7"/>
  <c r="D1647" i="7"/>
  <c r="D1649" i="7"/>
  <c r="D1651" i="7"/>
  <c r="D1653" i="7"/>
  <c r="D1655" i="7"/>
  <c r="D1657" i="7"/>
  <c r="D1659" i="7"/>
  <c r="H1661" i="7"/>
  <c r="H1663" i="7"/>
  <c r="D1664" i="7"/>
  <c r="D1667" i="7"/>
  <c r="D1668" i="7"/>
  <c r="H1671" i="7"/>
  <c r="H1673" i="7"/>
  <c r="H1675" i="7"/>
  <c r="H1677" i="7"/>
  <c r="D1679" i="7"/>
  <c r="D1681" i="7"/>
  <c r="H1683" i="7"/>
  <c r="H1685" i="7"/>
  <c r="H1687" i="7"/>
  <c r="H1689" i="7"/>
  <c r="D1691" i="7"/>
  <c r="H1693" i="7"/>
  <c r="D1694" i="7"/>
  <c r="H1696" i="7"/>
  <c r="D1699" i="7"/>
  <c r="D1701" i="7"/>
  <c r="D1703" i="7"/>
  <c r="D1705" i="7"/>
  <c r="H1707" i="7"/>
  <c r="D1709" i="7"/>
  <c r="D1711" i="7"/>
  <c r="D1713" i="7"/>
  <c r="D1715" i="7"/>
  <c r="D1717" i="7"/>
  <c r="D1719" i="7"/>
  <c r="D1721" i="7"/>
  <c r="H1723" i="7"/>
  <c r="D1725" i="7"/>
  <c r="D1727" i="7"/>
  <c r="D1729" i="7"/>
  <c r="H1731" i="7"/>
  <c r="H1733" i="7"/>
  <c r="H1735" i="7"/>
  <c r="D1737" i="7"/>
  <c r="H1739" i="7"/>
  <c r="H1741" i="7"/>
  <c r="D1743" i="7"/>
  <c r="D1745" i="7"/>
  <c r="D1747" i="7"/>
  <c r="H1749" i="7"/>
  <c r="H1751" i="7"/>
  <c r="H1753" i="7"/>
  <c r="H1755" i="7"/>
  <c r="D1757" i="7"/>
  <c r="D1759" i="7"/>
  <c r="H1761" i="7"/>
  <c r="D1763" i="7"/>
  <c r="D1765" i="7"/>
  <c r="H1767" i="7"/>
  <c r="H1769" i="7"/>
  <c r="D1771" i="7"/>
  <c r="D1773" i="7"/>
  <c r="D1775" i="7"/>
  <c r="D1777" i="7"/>
  <c r="D1779" i="7"/>
  <c r="D1781" i="7"/>
  <c r="D1783" i="7"/>
  <c r="D1785" i="7"/>
  <c r="D1787" i="7"/>
  <c r="D1789" i="7"/>
  <c r="D1791" i="7"/>
  <c r="D1793" i="7"/>
  <c r="D1795" i="7"/>
  <c r="D1797" i="7"/>
  <c r="D1799" i="7"/>
  <c r="D1801" i="7"/>
  <c r="D1803" i="7"/>
  <c r="D1805" i="7"/>
  <c r="D1807" i="7"/>
  <c r="H1809" i="7"/>
  <c r="D1811" i="7"/>
  <c r="H1813" i="7"/>
  <c r="H1815" i="7"/>
  <c r="D1817" i="7"/>
  <c r="H1819" i="7"/>
  <c r="D1821" i="7"/>
  <c r="H1823" i="7"/>
  <c r="H1825" i="7"/>
  <c r="D1827" i="7"/>
  <c r="H1829" i="7"/>
  <c r="H1831" i="7"/>
  <c r="D1833" i="7"/>
  <c r="D1839" i="7"/>
  <c r="D1832" i="7"/>
  <c r="H1841" i="7"/>
  <c r="E38" i="11"/>
  <c r="E40" i="11" s="1"/>
  <c r="F38" i="11"/>
  <c r="F40" i="11" s="1"/>
  <c r="D38" i="11"/>
  <c r="D40" i="11"/>
  <c r="D42" i="11" s="1"/>
  <c r="E41" i="11" l="1"/>
  <c r="D13" i="10"/>
  <c r="E42" i="11"/>
  <c r="F41" i="11" l="1"/>
  <c r="F42" i="11" s="1"/>
  <c r="F13" i="10" s="1"/>
  <c r="E13" i="10"/>
  <c r="D15" i="10"/>
  <c r="D16" i="10" s="1"/>
  <c r="D38" i="10"/>
  <c r="D40" i="10" l="1"/>
  <c r="D60" i="10"/>
  <c r="E15" i="10"/>
  <c r="E16" i="10" s="1"/>
  <c r="E38" i="10"/>
  <c r="G38" i="10" s="1"/>
  <c r="F15" i="10"/>
  <c r="F38" i="10"/>
  <c r="E60" i="10" l="1"/>
  <c r="E40" i="10"/>
  <c r="F16" i="10"/>
  <c r="F60" i="10" l="1"/>
  <c r="F40" i="10"/>
  <c r="G40" i="10" s="1"/>
</calcChain>
</file>

<file path=xl/sharedStrings.xml><?xml version="1.0" encoding="utf-8"?>
<sst xmlns="http://schemas.openxmlformats.org/spreadsheetml/2006/main" count="236" uniqueCount="191">
  <si>
    <t>Total</t>
  </si>
  <si>
    <t>Excel template</t>
  </si>
  <si>
    <t>Index</t>
  </si>
  <si>
    <t>Tab name</t>
  </si>
  <si>
    <t>Link</t>
  </si>
  <si>
    <t>April 2021</t>
  </si>
  <si>
    <t>Company Overview</t>
  </si>
  <si>
    <t>Company description</t>
  </si>
  <si>
    <t>Year of establishment</t>
  </si>
  <si>
    <t>Headquarters location</t>
  </si>
  <si>
    <t>No. offices/branches</t>
  </si>
  <si>
    <t>Geographical presence</t>
  </si>
  <si>
    <t>No. employees</t>
  </si>
  <si>
    <t>Link to source</t>
  </si>
  <si>
    <t>Year of listing</t>
  </si>
  <si>
    <t>Name of stock exchange(s)</t>
  </si>
  <si>
    <t>Ownership structure</t>
  </si>
  <si>
    <t>Shareholder 1</t>
  </si>
  <si>
    <t>Shareholder 2</t>
  </si>
  <si>
    <t>Shareholder 3</t>
  </si>
  <si>
    <t>Shareholder 4</t>
  </si>
  <si>
    <t>Shareholder 5</t>
  </si>
  <si>
    <t>Shareholder name</t>
  </si>
  <si>
    <t>Free float</t>
  </si>
  <si>
    <t>Group structure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</si>
  <si>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</si>
  <si>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</si>
  <si>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</si>
  <si>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</si>
  <si>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</si>
  <si>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</si>
  <si>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</si>
  <si>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</si>
  <si>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</si>
  <si>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</si>
  <si>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Key information</t>
  </si>
  <si>
    <t>Name</t>
  </si>
  <si>
    <t>CEO</t>
  </si>
  <si>
    <t>CFO</t>
  </si>
  <si>
    <t>Position</t>
  </si>
  <si>
    <t>Chairman</t>
  </si>
  <si>
    <t>% effective stake</t>
  </si>
  <si>
    <t>Vice Chairman</t>
  </si>
  <si>
    <t>Key Management and Directors</t>
  </si>
  <si>
    <t>Total shares outstanding</t>
  </si>
  <si>
    <t>Free float (%)</t>
  </si>
  <si>
    <t>Date</t>
  </si>
  <si>
    <t>Reference index name</t>
  </si>
  <si>
    <t>Full company name</t>
  </si>
  <si>
    <t>No. shares</t>
  </si>
  <si>
    <t>Company ticker</t>
  </si>
  <si>
    <t>Rebase date</t>
  </si>
  <si>
    <t>Data</t>
  </si>
  <si>
    <t>Notes</t>
  </si>
  <si>
    <t>Cell color</t>
  </si>
  <si>
    <t>KeyInfo</t>
  </si>
  <si>
    <t>TradingAnalysis</t>
  </si>
  <si>
    <t>CAGR</t>
  </si>
  <si>
    <t>Price/Value</t>
  </si>
  <si>
    <t>Traded shares</t>
  </si>
  <si>
    <t>Evolution over rebase period</t>
  </si>
  <si>
    <t>Currency</t>
  </si>
  <si>
    <t>USD</t>
  </si>
  <si>
    <t>ABC</t>
  </si>
  <si>
    <t>DEF Index</t>
  </si>
  <si>
    <t>Data download and analysis - Share price, volume and Index value</t>
  </si>
  <si>
    <t>Shareholding type</t>
  </si>
  <si>
    <t>Legal entity name</t>
  </si>
  <si>
    <t>Subsidiary</t>
  </si>
  <si>
    <t>Source</t>
  </si>
  <si>
    <t>No. Board members</t>
  </si>
  <si>
    <t>&lt;&lt; populate/update cells</t>
  </si>
  <si>
    <t>Input</t>
  </si>
  <si>
    <t>IS</t>
  </si>
  <si>
    <t>BS</t>
  </si>
  <si>
    <t>CF</t>
  </si>
  <si>
    <t>Reference date</t>
  </si>
  <si>
    <t>Company name</t>
  </si>
  <si>
    <t>Units</t>
  </si>
  <si>
    <t>m</t>
  </si>
  <si>
    <t>General inputs</t>
  </si>
  <si>
    <t>Trading analysis inputs</t>
  </si>
  <si>
    <t xml:space="preserve"> </t>
  </si>
  <si>
    <t>Revenue</t>
  </si>
  <si>
    <t>EBITDA</t>
  </si>
  <si>
    <t>EBIT</t>
  </si>
  <si>
    <t>Profit for the year</t>
  </si>
  <si>
    <t>Revenue growth (% yoy)</t>
  </si>
  <si>
    <t>Gross profit growth (% yoy)</t>
  </si>
  <si>
    <t>Gross profit margin (% revenue)</t>
  </si>
  <si>
    <t>EBITDA growth (% yoy)</t>
  </si>
  <si>
    <t>EBITDA margin (% revenues)</t>
  </si>
  <si>
    <t>EBIT growth (% yoy)</t>
  </si>
  <si>
    <t>EBIT margin (% revenues)</t>
  </si>
  <si>
    <t>Finance cost growth (% yoy)</t>
  </si>
  <si>
    <t>Finance cost margin (% revenues)</t>
  </si>
  <si>
    <t>Net profit growth (% yoy)</t>
  </si>
  <si>
    <t>Net profit margin (% revenues)</t>
  </si>
  <si>
    <t>Gross profit</t>
  </si>
  <si>
    <t>SG&amp;A expenses</t>
  </si>
  <si>
    <t>Other income/(expenses)</t>
  </si>
  <si>
    <t>SG&amp;A growth (% yoy)</t>
  </si>
  <si>
    <t xml:space="preserve">Inventories </t>
  </si>
  <si>
    <t xml:space="preserve">Current assets </t>
  </si>
  <si>
    <t>Total assets</t>
  </si>
  <si>
    <t>Share capital</t>
  </si>
  <si>
    <t>Statutory reserve</t>
  </si>
  <si>
    <t>Total equity</t>
  </si>
  <si>
    <t>Non-current liabilities</t>
  </si>
  <si>
    <t>Total current liabilities</t>
  </si>
  <si>
    <t>Total liabilities</t>
  </si>
  <si>
    <t>Total equity and liabilities</t>
  </si>
  <si>
    <t>Return on equity</t>
  </si>
  <si>
    <t>Cost of debt (average)</t>
  </si>
  <si>
    <t>Net Working Capital</t>
  </si>
  <si>
    <t>Inventories</t>
  </si>
  <si>
    <t>NWC (% revenues)</t>
  </si>
  <si>
    <t>Turnover days</t>
  </si>
  <si>
    <t>DSO</t>
  </si>
  <si>
    <t>DPO</t>
  </si>
  <si>
    <t>Cash flows from operating activities</t>
  </si>
  <si>
    <t>Adjustments for:</t>
  </si>
  <si>
    <t>Cash used in operating activities</t>
  </si>
  <si>
    <t>Net cash used in operating activities</t>
  </si>
  <si>
    <t>Cash flows from investing activities</t>
  </si>
  <si>
    <t>Investment in subsidiary</t>
  </si>
  <si>
    <t>Net cash used in investing activities</t>
  </si>
  <si>
    <t>Cash flows from financing activities</t>
  </si>
  <si>
    <t>Net cash from financing activities</t>
  </si>
  <si>
    <t>Net (decrease) in cash and cash equivalents</t>
  </si>
  <si>
    <t>Cash and cash equivalents at 1 January</t>
  </si>
  <si>
    <t>Cash and cash equivalents at 31 December</t>
  </si>
  <si>
    <t>Property, plant and equipment</t>
  </si>
  <si>
    <t xml:space="preserve">Total non-current assets </t>
  </si>
  <si>
    <t>End of service benefits</t>
  </si>
  <si>
    <t>Provision for end of service benefits</t>
  </si>
  <si>
    <t>Operating cash flows before changes in WC</t>
  </si>
  <si>
    <t>End of service benefits paid</t>
  </si>
  <si>
    <t>Purchase of PPE</t>
  </si>
  <si>
    <t>WC adjustments:</t>
  </si>
  <si>
    <t>COGS growth (% yoy)</t>
  </si>
  <si>
    <t>COGS margin (% revenues)</t>
  </si>
  <si>
    <t>Cost of goods sold</t>
  </si>
  <si>
    <t>SG&amp;A margin (% revenue)</t>
  </si>
  <si>
    <t>Return on equity (average)</t>
  </si>
  <si>
    <t>Debt</t>
  </si>
  <si>
    <t>Debt/Equity ratio</t>
  </si>
  <si>
    <t>DSI</t>
  </si>
  <si>
    <t>Check</t>
  </si>
  <si>
    <t>Add rows to show the different revenue streams</t>
  </si>
  <si>
    <t>Change in NWC (% revenues)</t>
  </si>
  <si>
    <t>Profit before tax</t>
  </si>
  <si>
    <t>PBT growth (% yoy)</t>
  </si>
  <si>
    <t>PBT margin (% revenues)</t>
  </si>
  <si>
    <t>Tax rate (% PBT)</t>
  </si>
  <si>
    <t>Cash and cash equivalents</t>
  </si>
  <si>
    <t>Income tax</t>
  </si>
  <si>
    <t>Net profit/(loss) for the year</t>
  </si>
  <si>
    <t>Add rows to show breakdown</t>
  </si>
  <si>
    <t>Finance income/(expense)</t>
  </si>
  <si>
    <t>Depreciation &amp; amortization</t>
  </si>
  <si>
    <t>Finance expense/(income)</t>
  </si>
  <si>
    <t>Short-term borrowings</t>
  </si>
  <si>
    <t>Long-term borrowings</t>
  </si>
  <si>
    <t>Key ratios</t>
  </si>
  <si>
    <t>Other current assets</t>
  </si>
  <si>
    <t>Other current liabilities</t>
  </si>
  <si>
    <t>Net debt/(cash)</t>
  </si>
  <si>
    <t>Income tax paid</t>
  </si>
  <si>
    <t>Depreciation &amp; amortization (% revenue)</t>
  </si>
  <si>
    <t>Capex margin (% revenue)</t>
  </si>
  <si>
    <t>Payout ratio</t>
  </si>
  <si>
    <t>Current tax liabilities</t>
  </si>
  <si>
    <t>Equity/Total assets ratio</t>
  </si>
  <si>
    <t>Dividend distribution</t>
  </si>
  <si>
    <t>(Increase)/decrease in inventories</t>
  </si>
  <si>
    <t>Increase/(decrease) in current tax liabilities</t>
  </si>
  <si>
    <t>Increase/(decrease) in short-term borrowings</t>
  </si>
  <si>
    <t>Increase/(decrease) in long-term borrowings</t>
  </si>
  <si>
    <t>Share capital increase</t>
  </si>
  <si>
    <t>(Increase)/decrease in other current assets</t>
  </si>
  <si>
    <t>Increase/(decrease) in other current liabilities</t>
  </si>
  <si>
    <t>Changes in NWC</t>
  </si>
  <si>
    <t>Year of appointment</t>
  </si>
  <si>
    <t>Retained earnings/(accumulated loss)</t>
  </si>
  <si>
    <t>Template instruction</t>
  </si>
  <si>
    <t>Trade receivables</t>
  </si>
  <si>
    <t>Trade payables</t>
  </si>
  <si>
    <t>(Increase)/decrease in trade receivables</t>
  </si>
  <si>
    <t>Increase/(decrease) in trade payables</t>
  </si>
  <si>
    <t>Historical data in this template goes back to 31/12/2015: feel free to customize as you 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</si>
</sst>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[$-409]mmm\-dd\-yyyy;@"/>
    <numFmt numFmtId="167" formatCode="mmm\-dd\-yyyy"/>
    <numFmt numFmtId="168" formatCode="_-* #,##0_-;\-* #,##0_-;_-* &quot;-&quot;??_-;_-@_-"/>
    <numFmt numFmtId="169" formatCode="_(* #,##0.0_);_(* \(#,##0.0\);_(* &quot;-&quot;??_);_(@_)"/>
    <numFmt numFmtId="170" formatCode="_-* #,##0.0\ _€_-;\-* #,##0.0\ _€_-;_-* &quot;-&quot;?\ _€_-;_-@_-"/>
    <numFmt numFmtId="171" formatCode="0.0\x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i/>
      <sz val="8"/>
      <color rgb="FFC00000"/>
      <name val="Verdana"/>
      <family val="2"/>
    </font>
    <font>
      <sz val="11"/>
      <color theme="1"/>
      <name val="Calibri"/>
      <family val="2"/>
      <scheme val="minor"/>
    </font>
    <font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9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165" fontId="10" fillId="0" borderId="0" applyFont="0" applyFill="0" applyBorder="0" applyAlignment="0" applyProtection="0">
      <alignment vertical="center"/>
    </xf>
    <xf numFmtId="0" fontId="15" fillId="0" borderId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49" fontId="3" fillId="0" borderId="0" xfId="3" applyNumberFormat="1" applyFont="1" applyAlignment="1">
      <alignment horizontal="left" vertical="center"/>
    </xf>
    <xf numFmtId="0" fontId="9" fillId="0" borderId="0" xfId="4" applyFont="1" applyFill="1"/>
    <xf numFmtId="0" fontId="3" fillId="0" borderId="0" xfId="3" applyFont="1"/>
    <xf numFmtId="0" fontId="2" fillId="0" borderId="11" xfId="5" applyFont="1" applyBorder="1" applyAlignment="1">
      <alignment horizontal="left"/>
    </xf>
    <xf numFmtId="0" fontId="2" fillId="0" borderId="11" xfId="3" applyFont="1" applyBorder="1"/>
    <xf numFmtId="0" fontId="3" fillId="0" borderId="0" xfId="3" applyFont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9" fillId="0" borderId="0" xfId="4" applyFont="1" applyAlignment="1">
      <alignment horizontal="right"/>
    </xf>
    <xf numFmtId="0" fontId="5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12" xfId="2" applyNumberFormat="1" applyFont="1" applyBorder="1" applyAlignment="1">
      <alignment horizontal="right" vertical="center"/>
    </xf>
    <xf numFmtId="0" fontId="3" fillId="0" borderId="11" xfId="3" applyFont="1" applyBorder="1"/>
    <xf numFmtId="0" fontId="11" fillId="2" borderId="9" xfId="3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5" xfId="3" applyFont="1" applyFill="1" applyBorder="1" applyAlignment="1">
      <alignment horizontal="left" vertical="center"/>
    </xf>
    <xf numFmtId="0" fontId="11" fillId="2" borderId="6" xfId="3" applyFont="1" applyFill="1" applyBorder="1" applyAlignment="1">
      <alignment horizontal="left" vertical="center"/>
    </xf>
    <xf numFmtId="166" fontId="3" fillId="0" borderId="3" xfId="0" applyNumberFormat="1" applyFont="1" applyBorder="1" applyAlignment="1">
      <alignment horizontal="left" vertical="center"/>
    </xf>
    <xf numFmtId="166" fontId="3" fillId="0" borderId="17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vertical="center"/>
    </xf>
    <xf numFmtId="2" fontId="12" fillId="0" borderId="13" xfId="3" applyNumberFormat="1" applyFont="1" applyBorder="1" applyAlignment="1">
      <alignment vertical="center"/>
    </xf>
    <xf numFmtId="0" fontId="13" fillId="2" borderId="5" xfId="0" applyFont="1" applyFill="1" applyBorder="1" applyAlignment="1">
      <alignment horizontal="left" vertical="center"/>
    </xf>
    <xf numFmtId="167" fontId="5" fillId="0" borderId="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4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3" fontId="12" fillId="0" borderId="0" xfId="3" applyNumberFormat="1" applyFont="1" applyAlignment="1">
      <alignment vertical="center"/>
    </xf>
    <xf numFmtId="3" fontId="12" fillId="0" borderId="16" xfId="3" applyNumberFormat="1" applyFont="1" applyBorder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12" fillId="0" borderId="0" xfId="3" applyNumberFormat="1" applyFont="1" applyAlignment="1">
      <alignment horizontal="right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4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1" xfId="2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164" fontId="3" fillId="0" borderId="0" xfId="2" applyNumberFormat="1" applyFont="1"/>
    <xf numFmtId="164" fontId="3" fillId="0" borderId="13" xfId="2" applyNumberFormat="1" applyFont="1" applyFill="1" applyBorder="1" applyAlignment="1">
      <alignment vertical="center"/>
    </xf>
    <xf numFmtId="164" fontId="5" fillId="0" borderId="8" xfId="2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14" fontId="5" fillId="0" borderId="11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2" xfId="2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64" fontId="5" fillId="0" borderId="8" xfId="2" applyNumberFormat="1" applyFont="1" applyFill="1" applyBorder="1" applyAlignment="1">
      <alignment horizontal="right" vertical="center"/>
    </xf>
    <xf numFmtId="164" fontId="5" fillId="0" borderId="6" xfId="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16" xfId="2" applyNumberFormat="1" applyFont="1" applyBorder="1" applyAlignment="1">
      <alignment vertical="center"/>
    </xf>
    <xf numFmtId="164" fontId="3" fillId="0" borderId="13" xfId="2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4" fontId="5" fillId="0" borderId="24" xfId="0" applyNumberFormat="1" applyFont="1" applyBorder="1" applyAlignment="1">
      <alignment horizontal="center" vertical="center"/>
    </xf>
    <xf numFmtId="169" fontId="5" fillId="0" borderId="10" xfId="0" applyNumberFormat="1" applyFont="1" applyFill="1" applyBorder="1" applyAlignment="1">
      <alignment vertical="center"/>
    </xf>
    <xf numFmtId="169" fontId="5" fillId="0" borderId="2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4" xfId="0" applyNumberFormat="1" applyFont="1" applyFill="1" applyBorder="1" applyAlignment="1">
      <alignment vertical="center"/>
    </xf>
    <xf numFmtId="169" fontId="5" fillId="0" borderId="6" xfId="0" applyNumberFormat="1" applyFont="1" applyFill="1" applyBorder="1" applyAlignment="1">
      <alignment vertical="center"/>
    </xf>
    <xf numFmtId="169" fontId="5" fillId="0" borderId="9" xfId="0" applyNumberFormat="1" applyFont="1" applyFill="1" applyBorder="1" applyAlignment="1">
      <alignment vertical="center"/>
    </xf>
    <xf numFmtId="169" fontId="5" fillId="0" borderId="12" xfId="0" applyNumberFormat="1" applyFont="1" applyFill="1" applyBorder="1" applyAlignment="1">
      <alignment vertical="center"/>
    </xf>
    <xf numFmtId="169" fontId="5" fillId="0" borderId="8" xfId="0" applyNumberFormat="1" applyFont="1" applyFill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horizontal="center" vertical="center"/>
    </xf>
    <xf numFmtId="164" fontId="3" fillId="0" borderId="20" xfId="2" applyNumberFormat="1" applyFont="1" applyFill="1" applyBorder="1" applyAlignment="1">
      <alignment horizontal="right" vertical="center"/>
    </xf>
    <xf numFmtId="164" fontId="3" fillId="0" borderId="21" xfId="2" applyNumberFormat="1" applyFont="1" applyFill="1" applyBorder="1" applyAlignment="1">
      <alignment horizontal="right" vertical="center"/>
    </xf>
    <xf numFmtId="164" fontId="5" fillId="0" borderId="20" xfId="2" applyNumberFormat="1" applyFont="1" applyFill="1" applyBorder="1" applyAlignment="1">
      <alignment horizontal="right" vertical="center"/>
    </xf>
    <xf numFmtId="164" fontId="5" fillId="0" borderId="18" xfId="2" applyNumberFormat="1" applyFont="1" applyFill="1" applyBorder="1" applyAlignment="1">
      <alignment horizontal="right" vertical="center"/>
    </xf>
    <xf numFmtId="169" fontId="3" fillId="0" borderId="10" xfId="0" applyNumberFormat="1" applyFont="1" applyFill="1" applyBorder="1" applyAlignment="1">
      <alignment vertical="center"/>
    </xf>
    <xf numFmtId="169" fontId="3" fillId="0" borderId="2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1"/>
    </xf>
    <xf numFmtId="14" fontId="5" fillId="0" borderId="21" xfId="0" applyNumberFormat="1" applyFont="1" applyBorder="1" applyAlignment="1">
      <alignment horizontal="center" vertical="center"/>
    </xf>
    <xf numFmtId="164" fontId="3" fillId="0" borderId="21" xfId="2" applyNumberFormat="1" applyFont="1" applyBorder="1" applyAlignment="1">
      <alignment horizontal="right" vertical="center"/>
    </xf>
    <xf numFmtId="169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9" fontId="3" fillId="0" borderId="0" xfId="0" applyNumberFormat="1" applyFont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right" vertical="center"/>
    </xf>
    <xf numFmtId="169" fontId="3" fillId="0" borderId="21" xfId="0" applyNumberFormat="1" applyFont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9" fontId="5" fillId="0" borderId="4" xfId="0" applyNumberFormat="1" applyFont="1" applyFill="1" applyBorder="1" applyAlignment="1">
      <alignment vertical="center"/>
    </xf>
    <xf numFmtId="169" fontId="5" fillId="0" borderId="16" xfId="0" applyNumberFormat="1" applyFont="1" applyFill="1" applyBorder="1" applyAlignment="1">
      <alignment vertical="center"/>
    </xf>
    <xf numFmtId="169" fontId="5" fillId="0" borderId="13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9" fontId="3" fillId="0" borderId="11" xfId="0" applyNumberFormat="1" applyFont="1" applyFill="1" applyBorder="1" applyAlignment="1">
      <alignment vertical="center"/>
    </xf>
    <xf numFmtId="169" fontId="3" fillId="0" borderId="23" xfId="0" applyNumberFormat="1" applyFont="1" applyFill="1" applyBorder="1" applyAlignment="1">
      <alignment vertical="center"/>
    </xf>
    <xf numFmtId="170" fontId="3" fillId="0" borderId="0" xfId="3" applyNumberFormat="1" applyFont="1"/>
    <xf numFmtId="171" fontId="3" fillId="0" borderId="0" xfId="2" applyNumberFormat="1" applyFont="1" applyBorder="1" applyAlignment="1">
      <alignment horizontal="right" vertical="center"/>
    </xf>
    <xf numFmtId="171" fontId="3" fillId="0" borderId="4" xfId="2" applyNumberFormat="1" applyFont="1" applyBorder="1" applyAlignment="1">
      <alignment horizontal="right" vertical="center"/>
    </xf>
    <xf numFmtId="170" fontId="2" fillId="0" borderId="11" xfId="3" applyNumberFormat="1" applyFont="1" applyBorder="1"/>
    <xf numFmtId="170" fontId="16" fillId="0" borderId="0" xfId="0" applyNumberFormat="1" applyFont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10" xfId="2" applyNumberFormat="1" applyFont="1" applyFill="1" applyBorder="1" applyAlignment="1">
      <alignment horizontal="right" vertical="center"/>
    </xf>
    <xf numFmtId="164" fontId="3" fillId="3" borderId="0" xfId="2" applyNumberFormat="1" applyFont="1" applyFill="1" applyBorder="1" applyAlignment="1">
      <alignment horizontal="right" vertical="center"/>
    </xf>
    <xf numFmtId="164" fontId="3" fillId="3" borderId="16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7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19" xfId="2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169" fontId="3" fillId="3" borderId="10" xfId="0" applyNumberFormat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169" fontId="3" fillId="3" borderId="11" xfId="0" applyNumberFormat="1" applyFont="1" applyFill="1" applyBorder="1" applyAlignment="1">
      <alignment vertical="center"/>
    </xf>
    <xf numFmtId="169" fontId="3" fillId="3" borderId="23" xfId="0" applyNumberFormat="1" applyFont="1" applyFill="1" applyBorder="1" applyAlignment="1">
      <alignment vertical="center"/>
    </xf>
    <xf numFmtId="169" fontId="3" fillId="3" borderId="4" xfId="0" applyNumberFormat="1" applyFont="1" applyFill="1" applyBorder="1" applyAlignment="1">
      <alignment vertical="center"/>
    </xf>
    <xf numFmtId="168" fontId="3" fillId="3" borderId="2" xfId="1" applyNumberFormat="1" applyFont="1" applyFill="1" applyBorder="1" applyAlignment="1">
      <alignment vertical="center"/>
    </xf>
    <xf numFmtId="168" fontId="3" fillId="3" borderId="4" xfId="1" applyNumberFormat="1" applyFont="1" applyFill="1" applyBorder="1" applyAlignment="1">
      <alignment vertical="center"/>
    </xf>
    <xf numFmtId="3" fontId="12" fillId="3" borderId="0" xfId="3" applyNumberFormat="1" applyFont="1" applyFill="1" applyAlignment="1">
      <alignment vertical="center"/>
    </xf>
    <xf numFmtId="3" fontId="12" fillId="3" borderId="16" xfId="3" applyNumberFormat="1" applyFont="1" applyFill="1" applyBorder="1" applyAlignment="1">
      <alignment vertical="center"/>
    </xf>
    <xf numFmtId="3" fontId="3" fillId="3" borderId="0" xfId="2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4" xfId="2" applyNumberFormat="1" applyFont="1" applyFill="1" applyBorder="1" applyAlignment="1">
      <alignment horizontal="right" vertical="center"/>
    </xf>
    <xf numFmtId="3" fontId="3" fillId="3" borderId="13" xfId="2" applyNumberFormat="1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vertical="center"/>
    </xf>
    <xf numFmtId="169" fontId="3" fillId="0" borderId="16" xfId="0" applyNumberFormat="1" applyFont="1" applyBorder="1" applyAlignment="1">
      <alignment horizontal="right" vertical="center"/>
    </xf>
    <xf numFmtId="169" fontId="3" fillId="0" borderId="13" xfId="0" applyNumberFormat="1" applyFont="1" applyBorder="1" applyAlignment="1">
      <alignment horizontal="right" vertical="center"/>
    </xf>
    <xf numFmtId="169" fontId="3" fillId="0" borderId="22" xfId="0" applyNumberFormat="1" applyFont="1" applyBorder="1" applyAlignment="1">
      <alignment horizontal="right" vertical="center"/>
    </xf>
  </cellXfs>
  <cellStyles count="9">
    <cellStyle name="Comma" xfId="1" builtinId="3"/>
    <cellStyle name="Comma 2 5" xfId="7" xr:uid="{F187CBB8-563B-EB4E-BA1A-B0862147065D}"/>
    <cellStyle name="Hyperlink 3" xfId="4" xr:uid="{7888AACF-1453-EF4A-A821-39F7A7B08D49}"/>
    <cellStyle name="Normal" xfId="0" builtinId="0"/>
    <cellStyle name="Normal 10" xfId="6" xr:uid="{8F911A76-1ABB-A348-B109-8DC26E9092FB}"/>
    <cellStyle name="Normal 2" xfId="3" xr:uid="{4C8B49EA-5C6E-C248-830C-F9FA723CBE31}"/>
    <cellStyle name="Normal 20 2" xfId="5" xr:uid="{74648F8C-0E2A-8943-AC6B-07BA6443BC0C}"/>
    <cellStyle name="Normal 4" xfId="8" xr:uid="{AEF85264-5129-5E45-AAFD-F72D0024981D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 sz="1100" b="1">
                <a:solidFill>
                  <a:schemeClr val="tx1"/>
                </a:solidFill>
              </a:rPr>
              <a:t>Ownership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title>
    <c:autoTitleDeleted val="0"/>
    <c:plotArea>
      <c:layout>
        <c:manualLayout>
          <c:layoutTarget val="inner"/>
          <c:xMode val="edge"/>
          <c:yMode val="edge"/>
          <c:x val="0.14328844385779424"/>
          <c:y val="0.19623611723835996"/>
          <c:w val="0.43988230540107903"/>
          <c:h val="0.7331372986464883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82-954B-B644-894358E3004D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B82-954B-B644-894358E3004D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82-954B-B644-894358E3004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82-954B-B644-894358E3004D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B82-954B-B644-894358E3004D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B82-954B-B644-894358E30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KeyInfo!$B$25:$B$30</c:f>
              <c:strCache>
                <c:ptCount val="6"/>
                <c:pt idx="0">
                  <c:v>Shareholder 1</c:v>
                </c:pt>
                <c:pt idx="1">
                  <c:v>Shareholder 2</c:v>
                </c:pt>
                <c:pt idx="2">
                  <c:v>Shareholder 3</c:v>
                </c:pt>
                <c:pt idx="3">
                  <c:v>Shareholder 4</c:v>
                </c:pt>
                <c:pt idx="4">
                  <c:v>Shareholder 5</c:v>
                </c:pt>
                <c:pt idx="5">
                  <c:v>Free float</c:v>
                </c:pt>
              </c:strCache>
            </c:strRef>
          </c:cat>
          <c:val>
            <c:numRef>
              <c:f>KeyInfo!$D$25:$D$30</c:f>
              <c:numCache>
                <c:formatCode>0.0%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2-954B-B644-894358E30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9814085739282"/>
          <c:y val="0.27972039953339167"/>
          <c:w val="0.2587963692038495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 sz="1100" b="1">
                <a:solidFill>
                  <a:schemeClr val="tx1"/>
                </a:solidFill>
              </a:rPr>
              <a:t>Evolution of</a:t>
            </a:r>
            <a:r>
              <a:rPr lang="en-GB" sz="1100" b="1" baseline="0">
                <a:solidFill>
                  <a:schemeClr val="tx1"/>
                </a:solidFill>
              </a:rPr>
              <a:t> stock price vs. index value (rebased)</a:t>
            </a:r>
            <a:endParaRPr lang="en-GB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title>
    <c:autoTitleDeleted val="0"/>
    <c:plotArea>
      <c:layout>
        <c:manualLayout>
          <c:layoutTarget val="inner"/>
          <c:xMode val="edge"/>
          <c:yMode val="edge"/>
          <c:x val="6.0815648426286652E-2"/>
          <c:y val="0.15333333333333332"/>
          <c:w val="0.87914681165546638"/>
          <c:h val="0.63240412656751244"/>
        </c:manualLayout>
      </c:layout>
      <c:lineChart>
        <c:grouping val="standard"/>
        <c:varyColors val="0"/>
        <c:ser>
          <c:idx val="0"/>
          <c:order val="0"/>
          <c:tx>
            <c:strRef>
              <c:f>TradingAnalysis!$D$17</c:f>
              <c:strCache>
                <c:ptCount val="1"/>
                <c:pt idx="0">
                  <c:v>ABC Share Price (Rebased)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TradingAnalysis!$B$18:$B$1845</c:f>
              <c:numCache>
                <c:formatCode>[$-409]mmm\-dd\-yyyy;@</c:formatCode>
                <c:ptCount val="182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44192</c:v>
                </c:pt>
                <c:pt idx="5">
                  <c:v>44191</c:v>
                </c:pt>
                <c:pt idx="6">
                  <c:v>44190</c:v>
                </c:pt>
                <c:pt idx="7">
                  <c:v>44189</c:v>
                </c:pt>
                <c:pt idx="8">
                  <c:v>44188</c:v>
                </c:pt>
                <c:pt idx="9">
                  <c:v>44187</c:v>
                </c:pt>
                <c:pt idx="10">
                  <c:v>44186</c:v>
                </c:pt>
                <c:pt idx="11">
                  <c:v>44185</c:v>
                </c:pt>
                <c:pt idx="12">
                  <c:v>44184</c:v>
                </c:pt>
                <c:pt idx="13">
                  <c:v>44183</c:v>
                </c:pt>
                <c:pt idx="14">
                  <c:v>44182</c:v>
                </c:pt>
                <c:pt idx="15">
                  <c:v>44181</c:v>
                </c:pt>
                <c:pt idx="16">
                  <c:v>44180</c:v>
                </c:pt>
                <c:pt idx="17">
                  <c:v>44179</c:v>
                </c:pt>
                <c:pt idx="18">
                  <c:v>44178</c:v>
                </c:pt>
                <c:pt idx="19">
                  <c:v>44177</c:v>
                </c:pt>
                <c:pt idx="20">
                  <c:v>44176</c:v>
                </c:pt>
                <c:pt idx="21">
                  <c:v>44175</c:v>
                </c:pt>
                <c:pt idx="22">
                  <c:v>44174</c:v>
                </c:pt>
                <c:pt idx="23">
                  <c:v>44173</c:v>
                </c:pt>
                <c:pt idx="24">
                  <c:v>44172</c:v>
                </c:pt>
                <c:pt idx="25">
                  <c:v>44171</c:v>
                </c:pt>
                <c:pt idx="26">
                  <c:v>44170</c:v>
                </c:pt>
                <c:pt idx="27">
                  <c:v>44169</c:v>
                </c:pt>
                <c:pt idx="28">
                  <c:v>44168</c:v>
                </c:pt>
                <c:pt idx="29">
                  <c:v>44167</c:v>
                </c:pt>
                <c:pt idx="30">
                  <c:v>44166</c:v>
                </c:pt>
                <c:pt idx="31">
                  <c:v>44165</c:v>
                </c:pt>
                <c:pt idx="32">
                  <c:v>44164</c:v>
                </c:pt>
                <c:pt idx="33">
                  <c:v>44163</c:v>
                </c:pt>
                <c:pt idx="34">
                  <c:v>44162</c:v>
                </c:pt>
                <c:pt idx="35">
                  <c:v>44161</c:v>
                </c:pt>
                <c:pt idx="36">
                  <c:v>44160</c:v>
                </c:pt>
                <c:pt idx="37">
                  <c:v>44159</c:v>
                </c:pt>
                <c:pt idx="38">
                  <c:v>44158</c:v>
                </c:pt>
                <c:pt idx="39">
                  <c:v>44157</c:v>
                </c:pt>
                <c:pt idx="40">
                  <c:v>44156</c:v>
                </c:pt>
                <c:pt idx="41">
                  <c:v>44155</c:v>
                </c:pt>
                <c:pt idx="42">
                  <c:v>44154</c:v>
                </c:pt>
                <c:pt idx="43">
                  <c:v>44153</c:v>
                </c:pt>
                <c:pt idx="44">
                  <c:v>44152</c:v>
                </c:pt>
                <c:pt idx="45">
                  <c:v>44151</c:v>
                </c:pt>
                <c:pt idx="46">
                  <c:v>44150</c:v>
                </c:pt>
                <c:pt idx="47">
                  <c:v>44149</c:v>
                </c:pt>
                <c:pt idx="48">
                  <c:v>44148</c:v>
                </c:pt>
                <c:pt idx="49">
                  <c:v>44147</c:v>
                </c:pt>
                <c:pt idx="50">
                  <c:v>44146</c:v>
                </c:pt>
                <c:pt idx="51">
                  <c:v>44145</c:v>
                </c:pt>
                <c:pt idx="52">
                  <c:v>44144</c:v>
                </c:pt>
                <c:pt idx="53">
                  <c:v>44143</c:v>
                </c:pt>
                <c:pt idx="54">
                  <c:v>44142</c:v>
                </c:pt>
                <c:pt idx="55">
                  <c:v>44141</c:v>
                </c:pt>
                <c:pt idx="56">
                  <c:v>44140</c:v>
                </c:pt>
                <c:pt idx="57">
                  <c:v>44139</c:v>
                </c:pt>
                <c:pt idx="58">
                  <c:v>44138</c:v>
                </c:pt>
                <c:pt idx="59">
                  <c:v>44137</c:v>
                </c:pt>
                <c:pt idx="60">
                  <c:v>44136</c:v>
                </c:pt>
                <c:pt idx="61">
                  <c:v>44135</c:v>
                </c:pt>
                <c:pt idx="62">
                  <c:v>44134</c:v>
                </c:pt>
                <c:pt idx="63">
                  <c:v>44133</c:v>
                </c:pt>
                <c:pt idx="64">
                  <c:v>44132</c:v>
                </c:pt>
                <c:pt idx="65">
                  <c:v>44131</c:v>
                </c:pt>
                <c:pt idx="66">
                  <c:v>44130</c:v>
                </c:pt>
                <c:pt idx="67">
                  <c:v>44129</c:v>
                </c:pt>
                <c:pt idx="68">
                  <c:v>44128</c:v>
                </c:pt>
                <c:pt idx="69">
                  <c:v>44127</c:v>
                </c:pt>
                <c:pt idx="70">
                  <c:v>44126</c:v>
                </c:pt>
                <c:pt idx="71">
                  <c:v>44125</c:v>
                </c:pt>
                <c:pt idx="72">
                  <c:v>44124</c:v>
                </c:pt>
                <c:pt idx="73">
                  <c:v>44123</c:v>
                </c:pt>
                <c:pt idx="74">
                  <c:v>44122</c:v>
                </c:pt>
                <c:pt idx="75">
                  <c:v>44121</c:v>
                </c:pt>
                <c:pt idx="76">
                  <c:v>44120</c:v>
                </c:pt>
                <c:pt idx="77">
                  <c:v>44119</c:v>
                </c:pt>
                <c:pt idx="78">
                  <c:v>44118</c:v>
                </c:pt>
                <c:pt idx="79">
                  <c:v>44117</c:v>
                </c:pt>
                <c:pt idx="80">
                  <c:v>44116</c:v>
                </c:pt>
                <c:pt idx="81">
                  <c:v>44115</c:v>
                </c:pt>
                <c:pt idx="82">
                  <c:v>44114</c:v>
                </c:pt>
                <c:pt idx="83">
                  <c:v>44113</c:v>
                </c:pt>
                <c:pt idx="84">
                  <c:v>44112</c:v>
                </c:pt>
                <c:pt idx="85">
                  <c:v>44111</c:v>
                </c:pt>
                <c:pt idx="86">
                  <c:v>44110</c:v>
                </c:pt>
                <c:pt idx="87">
                  <c:v>44109</c:v>
                </c:pt>
                <c:pt idx="88">
                  <c:v>44108</c:v>
                </c:pt>
                <c:pt idx="89">
                  <c:v>44107</c:v>
                </c:pt>
                <c:pt idx="90">
                  <c:v>44106</c:v>
                </c:pt>
                <c:pt idx="91">
                  <c:v>44105</c:v>
                </c:pt>
                <c:pt idx="92">
                  <c:v>44104</c:v>
                </c:pt>
                <c:pt idx="93">
                  <c:v>44103</c:v>
                </c:pt>
                <c:pt idx="94">
                  <c:v>44102</c:v>
                </c:pt>
                <c:pt idx="95">
                  <c:v>44101</c:v>
                </c:pt>
                <c:pt idx="96">
                  <c:v>44100</c:v>
                </c:pt>
                <c:pt idx="97">
                  <c:v>44099</c:v>
                </c:pt>
                <c:pt idx="98">
                  <c:v>44098</c:v>
                </c:pt>
                <c:pt idx="99">
                  <c:v>44097</c:v>
                </c:pt>
                <c:pt idx="100">
                  <c:v>44096</c:v>
                </c:pt>
                <c:pt idx="101">
                  <c:v>44095</c:v>
                </c:pt>
                <c:pt idx="102">
                  <c:v>44094</c:v>
                </c:pt>
                <c:pt idx="103">
                  <c:v>44093</c:v>
                </c:pt>
                <c:pt idx="104">
                  <c:v>44092</c:v>
                </c:pt>
                <c:pt idx="105">
                  <c:v>44091</c:v>
                </c:pt>
                <c:pt idx="106">
                  <c:v>44090</c:v>
                </c:pt>
                <c:pt idx="107">
                  <c:v>44089</c:v>
                </c:pt>
                <c:pt idx="108">
                  <c:v>44088</c:v>
                </c:pt>
                <c:pt idx="109">
                  <c:v>44087</c:v>
                </c:pt>
                <c:pt idx="110">
                  <c:v>44086</c:v>
                </c:pt>
                <c:pt idx="111">
                  <c:v>44085</c:v>
                </c:pt>
                <c:pt idx="112">
                  <c:v>44084</c:v>
                </c:pt>
                <c:pt idx="113">
                  <c:v>44083</c:v>
                </c:pt>
                <c:pt idx="114">
                  <c:v>44082</c:v>
                </c:pt>
                <c:pt idx="115">
                  <c:v>44081</c:v>
                </c:pt>
                <c:pt idx="116">
                  <c:v>44080</c:v>
                </c:pt>
                <c:pt idx="117">
                  <c:v>44079</c:v>
                </c:pt>
                <c:pt idx="118">
                  <c:v>44078</c:v>
                </c:pt>
                <c:pt idx="119">
                  <c:v>44077</c:v>
                </c:pt>
                <c:pt idx="120">
                  <c:v>44076</c:v>
                </c:pt>
                <c:pt idx="121">
                  <c:v>44075</c:v>
                </c:pt>
                <c:pt idx="122">
                  <c:v>44074</c:v>
                </c:pt>
                <c:pt idx="123">
                  <c:v>44073</c:v>
                </c:pt>
                <c:pt idx="124">
                  <c:v>44072</c:v>
                </c:pt>
                <c:pt idx="125">
                  <c:v>44071</c:v>
                </c:pt>
                <c:pt idx="126">
                  <c:v>44070</c:v>
                </c:pt>
                <c:pt idx="127">
                  <c:v>44069</c:v>
                </c:pt>
                <c:pt idx="128">
                  <c:v>44068</c:v>
                </c:pt>
                <c:pt idx="129">
                  <c:v>44067</c:v>
                </c:pt>
                <c:pt idx="130">
                  <c:v>44066</c:v>
                </c:pt>
                <c:pt idx="131">
                  <c:v>44065</c:v>
                </c:pt>
                <c:pt idx="132">
                  <c:v>44064</c:v>
                </c:pt>
                <c:pt idx="133">
                  <c:v>44063</c:v>
                </c:pt>
                <c:pt idx="134">
                  <c:v>44062</c:v>
                </c:pt>
                <c:pt idx="135">
                  <c:v>44061</c:v>
                </c:pt>
                <c:pt idx="136">
                  <c:v>44060</c:v>
                </c:pt>
                <c:pt idx="137">
                  <c:v>44059</c:v>
                </c:pt>
                <c:pt idx="138">
                  <c:v>44058</c:v>
                </c:pt>
                <c:pt idx="139">
                  <c:v>44057</c:v>
                </c:pt>
                <c:pt idx="140">
                  <c:v>44056</c:v>
                </c:pt>
                <c:pt idx="141">
                  <c:v>44055</c:v>
                </c:pt>
                <c:pt idx="142">
                  <c:v>44054</c:v>
                </c:pt>
                <c:pt idx="143">
                  <c:v>44053</c:v>
                </c:pt>
                <c:pt idx="144">
                  <c:v>44052</c:v>
                </c:pt>
                <c:pt idx="145">
                  <c:v>44051</c:v>
                </c:pt>
                <c:pt idx="146">
                  <c:v>44050</c:v>
                </c:pt>
                <c:pt idx="147">
                  <c:v>44049</c:v>
                </c:pt>
                <c:pt idx="148">
                  <c:v>44048</c:v>
                </c:pt>
                <c:pt idx="149">
                  <c:v>44047</c:v>
                </c:pt>
                <c:pt idx="150">
                  <c:v>44046</c:v>
                </c:pt>
                <c:pt idx="151">
                  <c:v>44045</c:v>
                </c:pt>
                <c:pt idx="152">
                  <c:v>44044</c:v>
                </c:pt>
                <c:pt idx="153">
                  <c:v>44043</c:v>
                </c:pt>
                <c:pt idx="154">
                  <c:v>44042</c:v>
                </c:pt>
                <c:pt idx="155">
                  <c:v>44041</c:v>
                </c:pt>
                <c:pt idx="156">
                  <c:v>44040</c:v>
                </c:pt>
                <c:pt idx="157">
                  <c:v>44039</c:v>
                </c:pt>
                <c:pt idx="158">
                  <c:v>44038</c:v>
                </c:pt>
                <c:pt idx="159">
                  <c:v>44037</c:v>
                </c:pt>
                <c:pt idx="160">
                  <c:v>44036</c:v>
                </c:pt>
                <c:pt idx="161">
                  <c:v>44035</c:v>
                </c:pt>
                <c:pt idx="162">
                  <c:v>44034</c:v>
                </c:pt>
                <c:pt idx="163">
                  <c:v>44033</c:v>
                </c:pt>
                <c:pt idx="164">
                  <c:v>44032</c:v>
                </c:pt>
                <c:pt idx="165">
                  <c:v>44031</c:v>
                </c:pt>
                <c:pt idx="166">
                  <c:v>44030</c:v>
                </c:pt>
                <c:pt idx="167">
                  <c:v>44029</c:v>
                </c:pt>
                <c:pt idx="168">
                  <c:v>44028</c:v>
                </c:pt>
                <c:pt idx="169">
                  <c:v>44027</c:v>
                </c:pt>
                <c:pt idx="170">
                  <c:v>44026</c:v>
                </c:pt>
                <c:pt idx="171">
                  <c:v>44025</c:v>
                </c:pt>
                <c:pt idx="172">
                  <c:v>44024</c:v>
                </c:pt>
                <c:pt idx="173">
                  <c:v>44023</c:v>
                </c:pt>
                <c:pt idx="174">
                  <c:v>44022</c:v>
                </c:pt>
                <c:pt idx="175">
                  <c:v>44021</c:v>
                </c:pt>
                <c:pt idx="176">
                  <c:v>44020</c:v>
                </c:pt>
                <c:pt idx="177">
                  <c:v>44019</c:v>
                </c:pt>
                <c:pt idx="178">
                  <c:v>44018</c:v>
                </c:pt>
                <c:pt idx="179">
                  <c:v>44017</c:v>
                </c:pt>
                <c:pt idx="180">
                  <c:v>44016</c:v>
                </c:pt>
                <c:pt idx="181">
                  <c:v>44015</c:v>
                </c:pt>
                <c:pt idx="182">
                  <c:v>44014</c:v>
                </c:pt>
                <c:pt idx="183">
                  <c:v>44013</c:v>
                </c:pt>
                <c:pt idx="184">
                  <c:v>44012</c:v>
                </c:pt>
                <c:pt idx="185">
                  <c:v>44011</c:v>
                </c:pt>
                <c:pt idx="186">
                  <c:v>44010</c:v>
                </c:pt>
                <c:pt idx="187">
                  <c:v>44009</c:v>
                </c:pt>
                <c:pt idx="188">
                  <c:v>44008</c:v>
                </c:pt>
                <c:pt idx="189">
                  <c:v>44007</c:v>
                </c:pt>
                <c:pt idx="190">
                  <c:v>44006</c:v>
                </c:pt>
                <c:pt idx="191">
                  <c:v>44005</c:v>
                </c:pt>
                <c:pt idx="192">
                  <c:v>44004</c:v>
                </c:pt>
                <c:pt idx="193">
                  <c:v>44003</c:v>
                </c:pt>
                <c:pt idx="194">
                  <c:v>44002</c:v>
                </c:pt>
                <c:pt idx="195">
                  <c:v>44001</c:v>
                </c:pt>
                <c:pt idx="196">
                  <c:v>44000</c:v>
                </c:pt>
                <c:pt idx="197">
                  <c:v>43999</c:v>
                </c:pt>
                <c:pt idx="198">
                  <c:v>43998</c:v>
                </c:pt>
                <c:pt idx="199">
                  <c:v>43997</c:v>
                </c:pt>
                <c:pt idx="200">
                  <c:v>43996</c:v>
                </c:pt>
                <c:pt idx="201">
                  <c:v>43995</c:v>
                </c:pt>
                <c:pt idx="202">
                  <c:v>43994</c:v>
                </c:pt>
                <c:pt idx="203">
                  <c:v>43993</c:v>
                </c:pt>
                <c:pt idx="204">
                  <c:v>43992</c:v>
                </c:pt>
                <c:pt idx="205">
                  <c:v>43991</c:v>
                </c:pt>
                <c:pt idx="206">
                  <c:v>43990</c:v>
                </c:pt>
                <c:pt idx="207">
                  <c:v>43989</c:v>
                </c:pt>
                <c:pt idx="208">
                  <c:v>43988</c:v>
                </c:pt>
                <c:pt idx="209">
                  <c:v>43987</c:v>
                </c:pt>
                <c:pt idx="210">
                  <c:v>43986</c:v>
                </c:pt>
                <c:pt idx="211">
                  <c:v>43985</c:v>
                </c:pt>
                <c:pt idx="212">
                  <c:v>43984</c:v>
                </c:pt>
                <c:pt idx="213">
                  <c:v>43983</c:v>
                </c:pt>
                <c:pt idx="214">
                  <c:v>43982</c:v>
                </c:pt>
                <c:pt idx="215">
                  <c:v>43981</c:v>
                </c:pt>
                <c:pt idx="216">
                  <c:v>43980</c:v>
                </c:pt>
                <c:pt idx="217">
                  <c:v>43979</c:v>
                </c:pt>
                <c:pt idx="218">
                  <c:v>43978</c:v>
                </c:pt>
                <c:pt idx="219">
                  <c:v>43977</c:v>
                </c:pt>
                <c:pt idx="220">
                  <c:v>43976</c:v>
                </c:pt>
                <c:pt idx="221">
                  <c:v>43975</c:v>
                </c:pt>
                <c:pt idx="222">
                  <c:v>43974</c:v>
                </c:pt>
                <c:pt idx="223">
                  <c:v>43973</c:v>
                </c:pt>
                <c:pt idx="224">
                  <c:v>43972</c:v>
                </c:pt>
                <c:pt idx="225">
                  <c:v>43971</c:v>
                </c:pt>
                <c:pt idx="226">
                  <c:v>43970</c:v>
                </c:pt>
                <c:pt idx="227">
                  <c:v>43969</c:v>
                </c:pt>
                <c:pt idx="228">
                  <c:v>43968</c:v>
                </c:pt>
                <c:pt idx="229">
                  <c:v>43967</c:v>
                </c:pt>
                <c:pt idx="230">
                  <c:v>43966</c:v>
                </c:pt>
                <c:pt idx="231">
                  <c:v>43965</c:v>
                </c:pt>
                <c:pt idx="232">
                  <c:v>43964</c:v>
                </c:pt>
                <c:pt idx="233">
                  <c:v>43963</c:v>
                </c:pt>
                <c:pt idx="234">
                  <c:v>43962</c:v>
                </c:pt>
                <c:pt idx="235">
                  <c:v>43961</c:v>
                </c:pt>
                <c:pt idx="236">
                  <c:v>43960</c:v>
                </c:pt>
                <c:pt idx="237">
                  <c:v>43959</c:v>
                </c:pt>
                <c:pt idx="238">
                  <c:v>43958</c:v>
                </c:pt>
                <c:pt idx="239">
                  <c:v>43957</c:v>
                </c:pt>
                <c:pt idx="240">
                  <c:v>43956</c:v>
                </c:pt>
                <c:pt idx="241">
                  <c:v>43955</c:v>
                </c:pt>
                <c:pt idx="242">
                  <c:v>43954</c:v>
                </c:pt>
                <c:pt idx="243">
                  <c:v>43953</c:v>
                </c:pt>
                <c:pt idx="244">
                  <c:v>43952</c:v>
                </c:pt>
                <c:pt idx="245">
                  <c:v>43951</c:v>
                </c:pt>
                <c:pt idx="246">
                  <c:v>43950</c:v>
                </c:pt>
                <c:pt idx="247">
                  <c:v>43949</c:v>
                </c:pt>
                <c:pt idx="248">
                  <c:v>43948</c:v>
                </c:pt>
                <c:pt idx="249">
                  <c:v>43947</c:v>
                </c:pt>
                <c:pt idx="250">
                  <c:v>43946</c:v>
                </c:pt>
                <c:pt idx="251">
                  <c:v>43945</c:v>
                </c:pt>
                <c:pt idx="252">
                  <c:v>43944</c:v>
                </c:pt>
                <c:pt idx="253">
                  <c:v>43943</c:v>
                </c:pt>
                <c:pt idx="254">
                  <c:v>43942</c:v>
                </c:pt>
                <c:pt idx="255">
                  <c:v>43941</c:v>
                </c:pt>
                <c:pt idx="256">
                  <c:v>43940</c:v>
                </c:pt>
                <c:pt idx="257">
                  <c:v>43939</c:v>
                </c:pt>
                <c:pt idx="258">
                  <c:v>43938</c:v>
                </c:pt>
                <c:pt idx="259">
                  <c:v>43937</c:v>
                </c:pt>
                <c:pt idx="260">
                  <c:v>43936</c:v>
                </c:pt>
                <c:pt idx="261">
                  <c:v>43935</c:v>
                </c:pt>
                <c:pt idx="262">
                  <c:v>43934</c:v>
                </c:pt>
                <c:pt idx="263">
                  <c:v>43933</c:v>
                </c:pt>
                <c:pt idx="264">
                  <c:v>43932</c:v>
                </c:pt>
                <c:pt idx="265">
                  <c:v>43931</c:v>
                </c:pt>
                <c:pt idx="266">
                  <c:v>43930</c:v>
                </c:pt>
                <c:pt idx="267">
                  <c:v>43929</c:v>
                </c:pt>
                <c:pt idx="268">
                  <c:v>43928</c:v>
                </c:pt>
                <c:pt idx="269">
                  <c:v>43927</c:v>
                </c:pt>
                <c:pt idx="270">
                  <c:v>43926</c:v>
                </c:pt>
                <c:pt idx="271">
                  <c:v>43925</c:v>
                </c:pt>
                <c:pt idx="272">
                  <c:v>43924</c:v>
                </c:pt>
                <c:pt idx="273">
                  <c:v>43923</c:v>
                </c:pt>
                <c:pt idx="274">
                  <c:v>43922</c:v>
                </c:pt>
                <c:pt idx="275">
                  <c:v>43921</c:v>
                </c:pt>
                <c:pt idx="276">
                  <c:v>43920</c:v>
                </c:pt>
                <c:pt idx="277">
                  <c:v>43919</c:v>
                </c:pt>
                <c:pt idx="278">
                  <c:v>43918</c:v>
                </c:pt>
                <c:pt idx="279">
                  <c:v>43917</c:v>
                </c:pt>
                <c:pt idx="280">
                  <c:v>43916</c:v>
                </c:pt>
                <c:pt idx="281">
                  <c:v>43915</c:v>
                </c:pt>
                <c:pt idx="282">
                  <c:v>43914</c:v>
                </c:pt>
                <c:pt idx="283">
                  <c:v>43913</c:v>
                </c:pt>
                <c:pt idx="284">
                  <c:v>43912</c:v>
                </c:pt>
                <c:pt idx="285">
                  <c:v>43911</c:v>
                </c:pt>
                <c:pt idx="286">
                  <c:v>43910</c:v>
                </c:pt>
                <c:pt idx="287">
                  <c:v>43909</c:v>
                </c:pt>
                <c:pt idx="288">
                  <c:v>43908</c:v>
                </c:pt>
                <c:pt idx="289">
                  <c:v>43907</c:v>
                </c:pt>
                <c:pt idx="290">
                  <c:v>43906</c:v>
                </c:pt>
                <c:pt idx="291">
                  <c:v>43905</c:v>
                </c:pt>
                <c:pt idx="292">
                  <c:v>43904</c:v>
                </c:pt>
                <c:pt idx="293">
                  <c:v>43903</c:v>
                </c:pt>
                <c:pt idx="294">
                  <c:v>43902</c:v>
                </c:pt>
                <c:pt idx="295">
                  <c:v>43901</c:v>
                </c:pt>
                <c:pt idx="296">
                  <c:v>43900</c:v>
                </c:pt>
                <c:pt idx="297">
                  <c:v>43899</c:v>
                </c:pt>
                <c:pt idx="298">
                  <c:v>43898</c:v>
                </c:pt>
                <c:pt idx="299">
                  <c:v>43897</c:v>
                </c:pt>
                <c:pt idx="300">
                  <c:v>43896</c:v>
                </c:pt>
                <c:pt idx="301">
                  <c:v>43895</c:v>
                </c:pt>
                <c:pt idx="302">
                  <c:v>43894</c:v>
                </c:pt>
                <c:pt idx="303">
                  <c:v>43893</c:v>
                </c:pt>
                <c:pt idx="304">
                  <c:v>43892</c:v>
                </c:pt>
                <c:pt idx="305">
                  <c:v>43891</c:v>
                </c:pt>
                <c:pt idx="306">
                  <c:v>43890</c:v>
                </c:pt>
                <c:pt idx="307">
                  <c:v>43889</c:v>
                </c:pt>
                <c:pt idx="308">
                  <c:v>43888</c:v>
                </c:pt>
                <c:pt idx="309">
                  <c:v>43887</c:v>
                </c:pt>
                <c:pt idx="310">
                  <c:v>43886</c:v>
                </c:pt>
                <c:pt idx="311">
                  <c:v>43885</c:v>
                </c:pt>
                <c:pt idx="312">
                  <c:v>43884</c:v>
                </c:pt>
                <c:pt idx="313">
                  <c:v>43883</c:v>
                </c:pt>
                <c:pt idx="314">
                  <c:v>43882</c:v>
                </c:pt>
                <c:pt idx="315">
                  <c:v>43881</c:v>
                </c:pt>
                <c:pt idx="316">
                  <c:v>43880</c:v>
                </c:pt>
                <c:pt idx="317">
                  <c:v>43879</c:v>
                </c:pt>
                <c:pt idx="318">
                  <c:v>43878</c:v>
                </c:pt>
                <c:pt idx="319">
                  <c:v>43877</c:v>
                </c:pt>
                <c:pt idx="320">
                  <c:v>43876</c:v>
                </c:pt>
                <c:pt idx="321">
                  <c:v>43875</c:v>
                </c:pt>
                <c:pt idx="322">
                  <c:v>43874</c:v>
                </c:pt>
                <c:pt idx="323">
                  <c:v>43873</c:v>
                </c:pt>
                <c:pt idx="324">
                  <c:v>43872</c:v>
                </c:pt>
                <c:pt idx="325">
                  <c:v>43871</c:v>
                </c:pt>
                <c:pt idx="326">
                  <c:v>43870</c:v>
                </c:pt>
                <c:pt idx="327">
                  <c:v>43869</c:v>
                </c:pt>
                <c:pt idx="328">
                  <c:v>43868</c:v>
                </c:pt>
                <c:pt idx="329">
                  <c:v>43867</c:v>
                </c:pt>
                <c:pt idx="330">
                  <c:v>43866</c:v>
                </c:pt>
                <c:pt idx="331">
                  <c:v>43865</c:v>
                </c:pt>
                <c:pt idx="332">
                  <c:v>43864</c:v>
                </c:pt>
                <c:pt idx="333">
                  <c:v>43863</c:v>
                </c:pt>
                <c:pt idx="334">
                  <c:v>43862</c:v>
                </c:pt>
                <c:pt idx="335">
                  <c:v>43861</c:v>
                </c:pt>
                <c:pt idx="336">
                  <c:v>43860</c:v>
                </c:pt>
                <c:pt idx="337">
                  <c:v>43859</c:v>
                </c:pt>
                <c:pt idx="338">
                  <c:v>43858</c:v>
                </c:pt>
                <c:pt idx="339">
                  <c:v>43857</c:v>
                </c:pt>
                <c:pt idx="340">
                  <c:v>43856</c:v>
                </c:pt>
                <c:pt idx="341">
                  <c:v>43855</c:v>
                </c:pt>
                <c:pt idx="342">
                  <c:v>43854</c:v>
                </c:pt>
                <c:pt idx="343">
                  <c:v>43853</c:v>
                </c:pt>
                <c:pt idx="344">
                  <c:v>43852</c:v>
                </c:pt>
                <c:pt idx="345">
                  <c:v>43851</c:v>
                </c:pt>
                <c:pt idx="346">
                  <c:v>43850</c:v>
                </c:pt>
                <c:pt idx="347">
                  <c:v>43849</c:v>
                </c:pt>
                <c:pt idx="348">
                  <c:v>43848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43842</c:v>
                </c:pt>
                <c:pt idx="355">
                  <c:v>43841</c:v>
                </c:pt>
                <c:pt idx="356">
                  <c:v>43840</c:v>
                </c:pt>
                <c:pt idx="357">
                  <c:v>43839</c:v>
                </c:pt>
                <c:pt idx="358">
                  <c:v>43838</c:v>
                </c:pt>
                <c:pt idx="359">
                  <c:v>43837</c:v>
                </c:pt>
                <c:pt idx="360">
                  <c:v>43836</c:v>
                </c:pt>
                <c:pt idx="361">
                  <c:v>43835</c:v>
                </c:pt>
                <c:pt idx="362">
                  <c:v>43834</c:v>
                </c:pt>
                <c:pt idx="363">
                  <c:v>43833</c:v>
                </c:pt>
                <c:pt idx="364">
                  <c:v>43832</c:v>
                </c:pt>
                <c:pt idx="365">
                  <c:v>43831</c:v>
                </c:pt>
                <c:pt idx="366">
                  <c:v>43830</c:v>
                </c:pt>
                <c:pt idx="367">
                  <c:v>43829</c:v>
                </c:pt>
                <c:pt idx="368">
                  <c:v>43828</c:v>
                </c:pt>
                <c:pt idx="369">
                  <c:v>43827</c:v>
                </c:pt>
                <c:pt idx="370">
                  <c:v>43826</c:v>
                </c:pt>
                <c:pt idx="371">
                  <c:v>43825</c:v>
                </c:pt>
                <c:pt idx="372">
                  <c:v>43824</c:v>
                </c:pt>
                <c:pt idx="373">
                  <c:v>43823</c:v>
                </c:pt>
                <c:pt idx="374">
                  <c:v>43822</c:v>
                </c:pt>
                <c:pt idx="375">
                  <c:v>43821</c:v>
                </c:pt>
                <c:pt idx="376">
                  <c:v>43820</c:v>
                </c:pt>
                <c:pt idx="377">
                  <c:v>43819</c:v>
                </c:pt>
                <c:pt idx="378">
                  <c:v>43818</c:v>
                </c:pt>
                <c:pt idx="379">
                  <c:v>43817</c:v>
                </c:pt>
                <c:pt idx="380">
                  <c:v>43816</c:v>
                </c:pt>
                <c:pt idx="381">
                  <c:v>43815</c:v>
                </c:pt>
                <c:pt idx="382">
                  <c:v>43814</c:v>
                </c:pt>
                <c:pt idx="383">
                  <c:v>43813</c:v>
                </c:pt>
                <c:pt idx="384">
                  <c:v>43812</c:v>
                </c:pt>
                <c:pt idx="385">
                  <c:v>43811</c:v>
                </c:pt>
                <c:pt idx="386">
                  <c:v>43810</c:v>
                </c:pt>
                <c:pt idx="387">
                  <c:v>43809</c:v>
                </c:pt>
                <c:pt idx="388">
                  <c:v>43808</c:v>
                </c:pt>
                <c:pt idx="389">
                  <c:v>43807</c:v>
                </c:pt>
                <c:pt idx="390">
                  <c:v>43806</c:v>
                </c:pt>
                <c:pt idx="391">
                  <c:v>43805</c:v>
                </c:pt>
                <c:pt idx="392">
                  <c:v>43804</c:v>
                </c:pt>
                <c:pt idx="393">
                  <c:v>43803</c:v>
                </c:pt>
                <c:pt idx="394">
                  <c:v>43802</c:v>
                </c:pt>
                <c:pt idx="395">
                  <c:v>43801</c:v>
                </c:pt>
                <c:pt idx="396">
                  <c:v>43800</c:v>
                </c:pt>
                <c:pt idx="397">
                  <c:v>43799</c:v>
                </c:pt>
                <c:pt idx="398">
                  <c:v>43798</c:v>
                </c:pt>
                <c:pt idx="399">
                  <c:v>43797</c:v>
                </c:pt>
                <c:pt idx="400">
                  <c:v>43796</c:v>
                </c:pt>
                <c:pt idx="401">
                  <c:v>43795</c:v>
                </c:pt>
                <c:pt idx="402">
                  <c:v>43794</c:v>
                </c:pt>
                <c:pt idx="403">
                  <c:v>43793</c:v>
                </c:pt>
                <c:pt idx="404">
                  <c:v>43792</c:v>
                </c:pt>
                <c:pt idx="405">
                  <c:v>43791</c:v>
                </c:pt>
                <c:pt idx="406">
                  <c:v>43790</c:v>
                </c:pt>
                <c:pt idx="407">
                  <c:v>43789</c:v>
                </c:pt>
                <c:pt idx="408">
                  <c:v>43788</c:v>
                </c:pt>
                <c:pt idx="409">
                  <c:v>43787</c:v>
                </c:pt>
                <c:pt idx="410">
                  <c:v>43786</c:v>
                </c:pt>
                <c:pt idx="411">
                  <c:v>43785</c:v>
                </c:pt>
                <c:pt idx="412">
                  <c:v>43784</c:v>
                </c:pt>
                <c:pt idx="413">
                  <c:v>43783</c:v>
                </c:pt>
                <c:pt idx="414">
                  <c:v>43782</c:v>
                </c:pt>
                <c:pt idx="415">
                  <c:v>43781</c:v>
                </c:pt>
                <c:pt idx="416">
                  <c:v>43780</c:v>
                </c:pt>
                <c:pt idx="417">
                  <c:v>43779</c:v>
                </c:pt>
                <c:pt idx="418">
                  <c:v>43778</c:v>
                </c:pt>
                <c:pt idx="419">
                  <c:v>43777</c:v>
                </c:pt>
                <c:pt idx="420">
                  <c:v>43776</c:v>
                </c:pt>
                <c:pt idx="421">
                  <c:v>43775</c:v>
                </c:pt>
                <c:pt idx="422">
                  <c:v>43774</c:v>
                </c:pt>
                <c:pt idx="423">
                  <c:v>43773</c:v>
                </c:pt>
                <c:pt idx="424">
                  <c:v>43772</c:v>
                </c:pt>
                <c:pt idx="425">
                  <c:v>43771</c:v>
                </c:pt>
                <c:pt idx="426">
                  <c:v>43770</c:v>
                </c:pt>
                <c:pt idx="427">
                  <c:v>43769</c:v>
                </c:pt>
                <c:pt idx="428">
                  <c:v>43768</c:v>
                </c:pt>
                <c:pt idx="429">
                  <c:v>43767</c:v>
                </c:pt>
                <c:pt idx="430">
                  <c:v>43766</c:v>
                </c:pt>
                <c:pt idx="431">
                  <c:v>43765</c:v>
                </c:pt>
                <c:pt idx="432">
                  <c:v>43764</c:v>
                </c:pt>
                <c:pt idx="433">
                  <c:v>43763</c:v>
                </c:pt>
                <c:pt idx="434">
                  <c:v>43762</c:v>
                </c:pt>
                <c:pt idx="435">
                  <c:v>43761</c:v>
                </c:pt>
                <c:pt idx="436">
                  <c:v>43760</c:v>
                </c:pt>
                <c:pt idx="437">
                  <c:v>43759</c:v>
                </c:pt>
                <c:pt idx="438">
                  <c:v>43758</c:v>
                </c:pt>
                <c:pt idx="439">
                  <c:v>43757</c:v>
                </c:pt>
                <c:pt idx="440">
                  <c:v>43756</c:v>
                </c:pt>
                <c:pt idx="441">
                  <c:v>43755</c:v>
                </c:pt>
                <c:pt idx="442">
                  <c:v>43754</c:v>
                </c:pt>
                <c:pt idx="443">
                  <c:v>43753</c:v>
                </c:pt>
                <c:pt idx="444">
                  <c:v>43752</c:v>
                </c:pt>
                <c:pt idx="445">
                  <c:v>43751</c:v>
                </c:pt>
                <c:pt idx="446">
                  <c:v>43750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43744</c:v>
                </c:pt>
                <c:pt idx="453">
                  <c:v>43743</c:v>
                </c:pt>
                <c:pt idx="454">
                  <c:v>43742</c:v>
                </c:pt>
                <c:pt idx="455">
                  <c:v>43741</c:v>
                </c:pt>
                <c:pt idx="456">
                  <c:v>43740</c:v>
                </c:pt>
                <c:pt idx="457">
                  <c:v>43739</c:v>
                </c:pt>
                <c:pt idx="458">
                  <c:v>43738</c:v>
                </c:pt>
                <c:pt idx="459">
                  <c:v>43737</c:v>
                </c:pt>
                <c:pt idx="460">
                  <c:v>43736</c:v>
                </c:pt>
                <c:pt idx="461">
                  <c:v>43735</c:v>
                </c:pt>
                <c:pt idx="462">
                  <c:v>43734</c:v>
                </c:pt>
                <c:pt idx="463">
                  <c:v>43733</c:v>
                </c:pt>
                <c:pt idx="464">
                  <c:v>43732</c:v>
                </c:pt>
                <c:pt idx="465">
                  <c:v>43731</c:v>
                </c:pt>
                <c:pt idx="466">
                  <c:v>43730</c:v>
                </c:pt>
                <c:pt idx="467">
                  <c:v>43729</c:v>
                </c:pt>
                <c:pt idx="468">
                  <c:v>43728</c:v>
                </c:pt>
                <c:pt idx="469">
                  <c:v>43727</c:v>
                </c:pt>
                <c:pt idx="470">
                  <c:v>43726</c:v>
                </c:pt>
                <c:pt idx="471">
                  <c:v>43725</c:v>
                </c:pt>
                <c:pt idx="472">
                  <c:v>43724</c:v>
                </c:pt>
                <c:pt idx="473">
                  <c:v>43723</c:v>
                </c:pt>
                <c:pt idx="474">
                  <c:v>43722</c:v>
                </c:pt>
                <c:pt idx="475">
                  <c:v>43721</c:v>
                </c:pt>
                <c:pt idx="476">
                  <c:v>43720</c:v>
                </c:pt>
                <c:pt idx="477">
                  <c:v>43719</c:v>
                </c:pt>
                <c:pt idx="478">
                  <c:v>43718</c:v>
                </c:pt>
                <c:pt idx="479">
                  <c:v>43717</c:v>
                </c:pt>
                <c:pt idx="480">
                  <c:v>43716</c:v>
                </c:pt>
                <c:pt idx="481">
                  <c:v>43715</c:v>
                </c:pt>
                <c:pt idx="482">
                  <c:v>43714</c:v>
                </c:pt>
                <c:pt idx="483">
                  <c:v>43713</c:v>
                </c:pt>
                <c:pt idx="484">
                  <c:v>43712</c:v>
                </c:pt>
                <c:pt idx="485">
                  <c:v>43711</c:v>
                </c:pt>
                <c:pt idx="486">
                  <c:v>43710</c:v>
                </c:pt>
                <c:pt idx="487">
                  <c:v>43709</c:v>
                </c:pt>
                <c:pt idx="488">
                  <c:v>43708</c:v>
                </c:pt>
                <c:pt idx="489">
                  <c:v>43707</c:v>
                </c:pt>
                <c:pt idx="490">
                  <c:v>43706</c:v>
                </c:pt>
                <c:pt idx="491">
                  <c:v>43705</c:v>
                </c:pt>
                <c:pt idx="492">
                  <c:v>43704</c:v>
                </c:pt>
                <c:pt idx="493">
                  <c:v>43703</c:v>
                </c:pt>
                <c:pt idx="494">
                  <c:v>43702</c:v>
                </c:pt>
                <c:pt idx="495">
                  <c:v>43701</c:v>
                </c:pt>
                <c:pt idx="496">
                  <c:v>43700</c:v>
                </c:pt>
                <c:pt idx="497">
                  <c:v>43699</c:v>
                </c:pt>
                <c:pt idx="498">
                  <c:v>43698</c:v>
                </c:pt>
                <c:pt idx="499">
                  <c:v>43697</c:v>
                </c:pt>
                <c:pt idx="500">
                  <c:v>43696</c:v>
                </c:pt>
                <c:pt idx="501">
                  <c:v>43695</c:v>
                </c:pt>
                <c:pt idx="502">
                  <c:v>43694</c:v>
                </c:pt>
                <c:pt idx="503">
                  <c:v>43693</c:v>
                </c:pt>
                <c:pt idx="504">
                  <c:v>43692</c:v>
                </c:pt>
                <c:pt idx="505">
                  <c:v>43691</c:v>
                </c:pt>
                <c:pt idx="506">
                  <c:v>43690</c:v>
                </c:pt>
                <c:pt idx="507">
                  <c:v>43689</c:v>
                </c:pt>
                <c:pt idx="508">
                  <c:v>43688</c:v>
                </c:pt>
                <c:pt idx="509">
                  <c:v>43687</c:v>
                </c:pt>
                <c:pt idx="510">
                  <c:v>43686</c:v>
                </c:pt>
                <c:pt idx="511">
                  <c:v>43685</c:v>
                </c:pt>
                <c:pt idx="512">
                  <c:v>43684</c:v>
                </c:pt>
                <c:pt idx="513">
                  <c:v>43683</c:v>
                </c:pt>
                <c:pt idx="514">
                  <c:v>43682</c:v>
                </c:pt>
                <c:pt idx="515">
                  <c:v>43681</c:v>
                </c:pt>
                <c:pt idx="516">
                  <c:v>43680</c:v>
                </c:pt>
                <c:pt idx="517">
                  <c:v>43679</c:v>
                </c:pt>
                <c:pt idx="518">
                  <c:v>43678</c:v>
                </c:pt>
                <c:pt idx="519">
                  <c:v>43677</c:v>
                </c:pt>
                <c:pt idx="520">
                  <c:v>43676</c:v>
                </c:pt>
                <c:pt idx="521">
                  <c:v>43675</c:v>
                </c:pt>
                <c:pt idx="522">
                  <c:v>43674</c:v>
                </c:pt>
                <c:pt idx="523">
                  <c:v>43673</c:v>
                </c:pt>
                <c:pt idx="524">
                  <c:v>43672</c:v>
                </c:pt>
                <c:pt idx="525">
                  <c:v>43671</c:v>
                </c:pt>
                <c:pt idx="526">
                  <c:v>43670</c:v>
                </c:pt>
                <c:pt idx="527">
                  <c:v>43669</c:v>
                </c:pt>
                <c:pt idx="528">
                  <c:v>43668</c:v>
                </c:pt>
                <c:pt idx="529">
                  <c:v>43667</c:v>
                </c:pt>
                <c:pt idx="530">
                  <c:v>43666</c:v>
                </c:pt>
                <c:pt idx="531">
                  <c:v>43665</c:v>
                </c:pt>
                <c:pt idx="532">
                  <c:v>43664</c:v>
                </c:pt>
                <c:pt idx="533">
                  <c:v>43663</c:v>
                </c:pt>
                <c:pt idx="534">
                  <c:v>43662</c:v>
                </c:pt>
                <c:pt idx="535">
                  <c:v>43661</c:v>
                </c:pt>
                <c:pt idx="536">
                  <c:v>43660</c:v>
                </c:pt>
                <c:pt idx="537">
                  <c:v>43659</c:v>
                </c:pt>
                <c:pt idx="538">
                  <c:v>43658</c:v>
                </c:pt>
                <c:pt idx="539">
                  <c:v>43657</c:v>
                </c:pt>
                <c:pt idx="540">
                  <c:v>43656</c:v>
                </c:pt>
                <c:pt idx="541">
                  <c:v>43655</c:v>
                </c:pt>
                <c:pt idx="542">
                  <c:v>43654</c:v>
                </c:pt>
                <c:pt idx="543">
                  <c:v>43653</c:v>
                </c:pt>
                <c:pt idx="544">
                  <c:v>43652</c:v>
                </c:pt>
                <c:pt idx="545">
                  <c:v>43651</c:v>
                </c:pt>
                <c:pt idx="546">
                  <c:v>43650</c:v>
                </c:pt>
                <c:pt idx="547">
                  <c:v>43649</c:v>
                </c:pt>
                <c:pt idx="548">
                  <c:v>43648</c:v>
                </c:pt>
                <c:pt idx="549">
                  <c:v>43647</c:v>
                </c:pt>
                <c:pt idx="550">
                  <c:v>43646</c:v>
                </c:pt>
                <c:pt idx="551">
                  <c:v>43645</c:v>
                </c:pt>
                <c:pt idx="552">
                  <c:v>43644</c:v>
                </c:pt>
                <c:pt idx="553">
                  <c:v>43643</c:v>
                </c:pt>
                <c:pt idx="554">
                  <c:v>43642</c:v>
                </c:pt>
                <c:pt idx="555">
                  <c:v>43641</c:v>
                </c:pt>
                <c:pt idx="556">
                  <c:v>43640</c:v>
                </c:pt>
                <c:pt idx="557">
                  <c:v>43639</c:v>
                </c:pt>
                <c:pt idx="558">
                  <c:v>43638</c:v>
                </c:pt>
                <c:pt idx="559">
                  <c:v>43637</c:v>
                </c:pt>
                <c:pt idx="560">
                  <c:v>43636</c:v>
                </c:pt>
                <c:pt idx="561">
                  <c:v>43635</c:v>
                </c:pt>
                <c:pt idx="562">
                  <c:v>43634</c:v>
                </c:pt>
                <c:pt idx="563">
                  <c:v>43633</c:v>
                </c:pt>
                <c:pt idx="564">
                  <c:v>43632</c:v>
                </c:pt>
                <c:pt idx="565">
                  <c:v>43631</c:v>
                </c:pt>
                <c:pt idx="566">
                  <c:v>43630</c:v>
                </c:pt>
                <c:pt idx="567">
                  <c:v>43629</c:v>
                </c:pt>
                <c:pt idx="568">
                  <c:v>43628</c:v>
                </c:pt>
                <c:pt idx="569">
                  <c:v>43627</c:v>
                </c:pt>
                <c:pt idx="570">
                  <c:v>43626</c:v>
                </c:pt>
                <c:pt idx="571">
                  <c:v>43625</c:v>
                </c:pt>
                <c:pt idx="572">
                  <c:v>43624</c:v>
                </c:pt>
                <c:pt idx="573">
                  <c:v>43623</c:v>
                </c:pt>
                <c:pt idx="574">
                  <c:v>43622</c:v>
                </c:pt>
                <c:pt idx="575">
                  <c:v>43621</c:v>
                </c:pt>
                <c:pt idx="576">
                  <c:v>43620</c:v>
                </c:pt>
                <c:pt idx="577">
                  <c:v>43619</c:v>
                </c:pt>
                <c:pt idx="578">
                  <c:v>43618</c:v>
                </c:pt>
                <c:pt idx="579">
                  <c:v>43617</c:v>
                </c:pt>
                <c:pt idx="580">
                  <c:v>43616</c:v>
                </c:pt>
                <c:pt idx="581">
                  <c:v>43615</c:v>
                </c:pt>
                <c:pt idx="582">
                  <c:v>43614</c:v>
                </c:pt>
                <c:pt idx="583">
                  <c:v>43613</c:v>
                </c:pt>
                <c:pt idx="584">
                  <c:v>43612</c:v>
                </c:pt>
                <c:pt idx="585">
                  <c:v>43611</c:v>
                </c:pt>
                <c:pt idx="586">
                  <c:v>43610</c:v>
                </c:pt>
                <c:pt idx="587">
                  <c:v>43609</c:v>
                </c:pt>
                <c:pt idx="588">
                  <c:v>43608</c:v>
                </c:pt>
                <c:pt idx="589">
                  <c:v>43607</c:v>
                </c:pt>
                <c:pt idx="590">
                  <c:v>43606</c:v>
                </c:pt>
                <c:pt idx="591">
                  <c:v>43605</c:v>
                </c:pt>
                <c:pt idx="592">
                  <c:v>43604</c:v>
                </c:pt>
                <c:pt idx="593">
                  <c:v>43603</c:v>
                </c:pt>
                <c:pt idx="594">
                  <c:v>43602</c:v>
                </c:pt>
                <c:pt idx="595">
                  <c:v>43601</c:v>
                </c:pt>
                <c:pt idx="596">
                  <c:v>43600</c:v>
                </c:pt>
                <c:pt idx="597">
                  <c:v>43599</c:v>
                </c:pt>
                <c:pt idx="598">
                  <c:v>43598</c:v>
                </c:pt>
                <c:pt idx="599">
                  <c:v>43597</c:v>
                </c:pt>
                <c:pt idx="600">
                  <c:v>43596</c:v>
                </c:pt>
                <c:pt idx="601">
                  <c:v>43595</c:v>
                </c:pt>
                <c:pt idx="602">
                  <c:v>43594</c:v>
                </c:pt>
                <c:pt idx="603">
                  <c:v>43593</c:v>
                </c:pt>
                <c:pt idx="604">
                  <c:v>43592</c:v>
                </c:pt>
                <c:pt idx="605">
                  <c:v>43591</c:v>
                </c:pt>
                <c:pt idx="606">
                  <c:v>43590</c:v>
                </c:pt>
                <c:pt idx="607">
                  <c:v>43589</c:v>
                </c:pt>
                <c:pt idx="608">
                  <c:v>43588</c:v>
                </c:pt>
                <c:pt idx="609">
                  <c:v>43587</c:v>
                </c:pt>
                <c:pt idx="610">
                  <c:v>43586</c:v>
                </c:pt>
                <c:pt idx="611">
                  <c:v>43585</c:v>
                </c:pt>
                <c:pt idx="612">
                  <c:v>43584</c:v>
                </c:pt>
                <c:pt idx="613">
                  <c:v>43583</c:v>
                </c:pt>
                <c:pt idx="614">
                  <c:v>43582</c:v>
                </c:pt>
                <c:pt idx="615">
                  <c:v>43581</c:v>
                </c:pt>
                <c:pt idx="616">
                  <c:v>43580</c:v>
                </c:pt>
                <c:pt idx="617">
                  <c:v>43579</c:v>
                </c:pt>
                <c:pt idx="618">
                  <c:v>43578</c:v>
                </c:pt>
                <c:pt idx="619">
                  <c:v>43577</c:v>
                </c:pt>
                <c:pt idx="620">
                  <c:v>43576</c:v>
                </c:pt>
                <c:pt idx="621">
                  <c:v>43575</c:v>
                </c:pt>
                <c:pt idx="622">
                  <c:v>43574</c:v>
                </c:pt>
                <c:pt idx="623">
                  <c:v>43573</c:v>
                </c:pt>
                <c:pt idx="624">
                  <c:v>43572</c:v>
                </c:pt>
                <c:pt idx="625">
                  <c:v>43571</c:v>
                </c:pt>
                <c:pt idx="626">
                  <c:v>43570</c:v>
                </c:pt>
                <c:pt idx="627">
                  <c:v>43569</c:v>
                </c:pt>
                <c:pt idx="628">
                  <c:v>43568</c:v>
                </c:pt>
                <c:pt idx="629">
                  <c:v>43567</c:v>
                </c:pt>
                <c:pt idx="630">
                  <c:v>43566</c:v>
                </c:pt>
                <c:pt idx="631">
                  <c:v>43565</c:v>
                </c:pt>
                <c:pt idx="632">
                  <c:v>43564</c:v>
                </c:pt>
                <c:pt idx="633">
                  <c:v>43563</c:v>
                </c:pt>
                <c:pt idx="634">
                  <c:v>43562</c:v>
                </c:pt>
                <c:pt idx="635">
                  <c:v>43561</c:v>
                </c:pt>
                <c:pt idx="636">
                  <c:v>43560</c:v>
                </c:pt>
                <c:pt idx="637">
                  <c:v>43559</c:v>
                </c:pt>
                <c:pt idx="638">
                  <c:v>43558</c:v>
                </c:pt>
                <c:pt idx="639">
                  <c:v>43557</c:v>
                </c:pt>
                <c:pt idx="640">
                  <c:v>43556</c:v>
                </c:pt>
                <c:pt idx="641">
                  <c:v>43555</c:v>
                </c:pt>
                <c:pt idx="642">
                  <c:v>43554</c:v>
                </c:pt>
                <c:pt idx="643">
                  <c:v>43553</c:v>
                </c:pt>
                <c:pt idx="644">
                  <c:v>43552</c:v>
                </c:pt>
                <c:pt idx="645">
                  <c:v>43551</c:v>
                </c:pt>
                <c:pt idx="646">
                  <c:v>43550</c:v>
                </c:pt>
                <c:pt idx="647">
                  <c:v>43549</c:v>
                </c:pt>
                <c:pt idx="648">
                  <c:v>43548</c:v>
                </c:pt>
                <c:pt idx="649">
                  <c:v>43547</c:v>
                </c:pt>
                <c:pt idx="650">
                  <c:v>43546</c:v>
                </c:pt>
                <c:pt idx="651">
                  <c:v>43545</c:v>
                </c:pt>
                <c:pt idx="652">
                  <c:v>43544</c:v>
                </c:pt>
                <c:pt idx="653">
                  <c:v>43543</c:v>
                </c:pt>
                <c:pt idx="654">
                  <c:v>43542</c:v>
                </c:pt>
                <c:pt idx="655">
                  <c:v>43541</c:v>
                </c:pt>
                <c:pt idx="656">
                  <c:v>43540</c:v>
                </c:pt>
                <c:pt idx="657">
                  <c:v>43539</c:v>
                </c:pt>
                <c:pt idx="658">
                  <c:v>43538</c:v>
                </c:pt>
                <c:pt idx="659">
                  <c:v>43537</c:v>
                </c:pt>
                <c:pt idx="660">
                  <c:v>43536</c:v>
                </c:pt>
                <c:pt idx="661">
                  <c:v>43535</c:v>
                </c:pt>
                <c:pt idx="662">
                  <c:v>43534</c:v>
                </c:pt>
                <c:pt idx="663">
                  <c:v>43533</c:v>
                </c:pt>
                <c:pt idx="664">
                  <c:v>43532</c:v>
                </c:pt>
                <c:pt idx="665">
                  <c:v>43531</c:v>
                </c:pt>
                <c:pt idx="666">
                  <c:v>43530</c:v>
                </c:pt>
                <c:pt idx="667">
                  <c:v>43529</c:v>
                </c:pt>
                <c:pt idx="668">
                  <c:v>43528</c:v>
                </c:pt>
                <c:pt idx="669">
                  <c:v>43527</c:v>
                </c:pt>
                <c:pt idx="670">
                  <c:v>43526</c:v>
                </c:pt>
                <c:pt idx="671">
                  <c:v>43525</c:v>
                </c:pt>
                <c:pt idx="672">
                  <c:v>43524</c:v>
                </c:pt>
                <c:pt idx="673">
                  <c:v>43523</c:v>
                </c:pt>
                <c:pt idx="674">
                  <c:v>43522</c:v>
                </c:pt>
                <c:pt idx="675">
                  <c:v>43521</c:v>
                </c:pt>
                <c:pt idx="676">
                  <c:v>43520</c:v>
                </c:pt>
                <c:pt idx="677">
                  <c:v>43519</c:v>
                </c:pt>
                <c:pt idx="678">
                  <c:v>43518</c:v>
                </c:pt>
                <c:pt idx="679">
                  <c:v>43517</c:v>
                </c:pt>
                <c:pt idx="680">
                  <c:v>43516</c:v>
                </c:pt>
                <c:pt idx="681">
                  <c:v>43515</c:v>
                </c:pt>
                <c:pt idx="682">
                  <c:v>43514</c:v>
                </c:pt>
                <c:pt idx="683">
                  <c:v>43513</c:v>
                </c:pt>
                <c:pt idx="684">
                  <c:v>43512</c:v>
                </c:pt>
                <c:pt idx="685">
                  <c:v>43511</c:v>
                </c:pt>
                <c:pt idx="686">
                  <c:v>43510</c:v>
                </c:pt>
                <c:pt idx="687">
                  <c:v>43509</c:v>
                </c:pt>
                <c:pt idx="688">
                  <c:v>43508</c:v>
                </c:pt>
                <c:pt idx="689">
                  <c:v>43507</c:v>
                </c:pt>
                <c:pt idx="690">
                  <c:v>43506</c:v>
                </c:pt>
                <c:pt idx="691">
                  <c:v>43505</c:v>
                </c:pt>
                <c:pt idx="692">
                  <c:v>43504</c:v>
                </c:pt>
                <c:pt idx="693">
                  <c:v>43503</c:v>
                </c:pt>
                <c:pt idx="694">
                  <c:v>43502</c:v>
                </c:pt>
                <c:pt idx="695">
                  <c:v>43501</c:v>
                </c:pt>
                <c:pt idx="696">
                  <c:v>43500</c:v>
                </c:pt>
                <c:pt idx="697">
                  <c:v>43499</c:v>
                </c:pt>
                <c:pt idx="698">
                  <c:v>43498</c:v>
                </c:pt>
                <c:pt idx="699">
                  <c:v>43497</c:v>
                </c:pt>
                <c:pt idx="700">
                  <c:v>43496</c:v>
                </c:pt>
                <c:pt idx="701">
                  <c:v>43495</c:v>
                </c:pt>
                <c:pt idx="702">
                  <c:v>43494</c:v>
                </c:pt>
                <c:pt idx="703">
                  <c:v>43493</c:v>
                </c:pt>
                <c:pt idx="704">
                  <c:v>43492</c:v>
                </c:pt>
                <c:pt idx="705">
                  <c:v>43491</c:v>
                </c:pt>
                <c:pt idx="706">
                  <c:v>43490</c:v>
                </c:pt>
                <c:pt idx="707">
                  <c:v>43489</c:v>
                </c:pt>
                <c:pt idx="708">
                  <c:v>43488</c:v>
                </c:pt>
                <c:pt idx="709">
                  <c:v>43487</c:v>
                </c:pt>
                <c:pt idx="710">
                  <c:v>43486</c:v>
                </c:pt>
                <c:pt idx="711">
                  <c:v>43485</c:v>
                </c:pt>
                <c:pt idx="712">
                  <c:v>43484</c:v>
                </c:pt>
                <c:pt idx="713">
                  <c:v>43483</c:v>
                </c:pt>
                <c:pt idx="714">
                  <c:v>43482</c:v>
                </c:pt>
                <c:pt idx="715">
                  <c:v>43481</c:v>
                </c:pt>
                <c:pt idx="716">
                  <c:v>43480</c:v>
                </c:pt>
                <c:pt idx="717">
                  <c:v>43479</c:v>
                </c:pt>
                <c:pt idx="718">
                  <c:v>43478</c:v>
                </c:pt>
                <c:pt idx="719">
                  <c:v>43477</c:v>
                </c:pt>
                <c:pt idx="720">
                  <c:v>43476</c:v>
                </c:pt>
                <c:pt idx="721">
                  <c:v>43475</c:v>
                </c:pt>
                <c:pt idx="722">
                  <c:v>43474</c:v>
                </c:pt>
                <c:pt idx="723">
                  <c:v>43473</c:v>
                </c:pt>
                <c:pt idx="724">
                  <c:v>43472</c:v>
                </c:pt>
                <c:pt idx="725">
                  <c:v>43471</c:v>
                </c:pt>
                <c:pt idx="726">
                  <c:v>43470</c:v>
                </c:pt>
                <c:pt idx="727">
                  <c:v>43469</c:v>
                </c:pt>
                <c:pt idx="728">
                  <c:v>43468</c:v>
                </c:pt>
                <c:pt idx="729">
                  <c:v>43467</c:v>
                </c:pt>
                <c:pt idx="730">
                  <c:v>43466</c:v>
                </c:pt>
                <c:pt idx="731">
                  <c:v>43465</c:v>
                </c:pt>
                <c:pt idx="732">
                  <c:v>43464</c:v>
                </c:pt>
                <c:pt idx="733">
                  <c:v>43463</c:v>
                </c:pt>
                <c:pt idx="734">
                  <c:v>43462</c:v>
                </c:pt>
                <c:pt idx="735">
                  <c:v>43461</c:v>
                </c:pt>
                <c:pt idx="736">
                  <c:v>43460</c:v>
                </c:pt>
                <c:pt idx="737">
                  <c:v>43459</c:v>
                </c:pt>
                <c:pt idx="738">
                  <c:v>43458</c:v>
                </c:pt>
                <c:pt idx="739">
                  <c:v>43457</c:v>
                </c:pt>
                <c:pt idx="740">
                  <c:v>43456</c:v>
                </c:pt>
                <c:pt idx="741">
                  <c:v>43455</c:v>
                </c:pt>
                <c:pt idx="742">
                  <c:v>43454</c:v>
                </c:pt>
                <c:pt idx="743">
                  <c:v>43453</c:v>
                </c:pt>
                <c:pt idx="744">
                  <c:v>43452</c:v>
                </c:pt>
                <c:pt idx="745">
                  <c:v>43451</c:v>
                </c:pt>
                <c:pt idx="746">
                  <c:v>43450</c:v>
                </c:pt>
                <c:pt idx="747">
                  <c:v>43449</c:v>
                </c:pt>
                <c:pt idx="748">
                  <c:v>43448</c:v>
                </c:pt>
                <c:pt idx="749">
                  <c:v>43447</c:v>
                </c:pt>
                <c:pt idx="750">
                  <c:v>43446</c:v>
                </c:pt>
                <c:pt idx="751">
                  <c:v>43445</c:v>
                </c:pt>
                <c:pt idx="752">
                  <c:v>43444</c:v>
                </c:pt>
                <c:pt idx="753">
                  <c:v>43443</c:v>
                </c:pt>
                <c:pt idx="754">
                  <c:v>43442</c:v>
                </c:pt>
                <c:pt idx="755">
                  <c:v>43441</c:v>
                </c:pt>
                <c:pt idx="756">
                  <c:v>43440</c:v>
                </c:pt>
                <c:pt idx="757">
                  <c:v>43439</c:v>
                </c:pt>
                <c:pt idx="758">
                  <c:v>43438</c:v>
                </c:pt>
                <c:pt idx="759">
                  <c:v>43437</c:v>
                </c:pt>
                <c:pt idx="760">
                  <c:v>43436</c:v>
                </c:pt>
                <c:pt idx="761">
                  <c:v>43435</c:v>
                </c:pt>
                <c:pt idx="762">
                  <c:v>43434</c:v>
                </c:pt>
                <c:pt idx="763">
                  <c:v>43433</c:v>
                </c:pt>
                <c:pt idx="764">
                  <c:v>43432</c:v>
                </c:pt>
                <c:pt idx="765">
                  <c:v>43431</c:v>
                </c:pt>
                <c:pt idx="766">
                  <c:v>43430</c:v>
                </c:pt>
                <c:pt idx="767">
                  <c:v>43429</c:v>
                </c:pt>
                <c:pt idx="768">
                  <c:v>43428</c:v>
                </c:pt>
                <c:pt idx="769">
                  <c:v>43427</c:v>
                </c:pt>
                <c:pt idx="770">
                  <c:v>43426</c:v>
                </c:pt>
                <c:pt idx="771">
                  <c:v>43425</c:v>
                </c:pt>
                <c:pt idx="772">
                  <c:v>43424</c:v>
                </c:pt>
                <c:pt idx="773">
                  <c:v>43423</c:v>
                </c:pt>
                <c:pt idx="774">
                  <c:v>43422</c:v>
                </c:pt>
                <c:pt idx="775">
                  <c:v>43421</c:v>
                </c:pt>
                <c:pt idx="776">
                  <c:v>43420</c:v>
                </c:pt>
                <c:pt idx="777">
                  <c:v>43419</c:v>
                </c:pt>
                <c:pt idx="778">
                  <c:v>43418</c:v>
                </c:pt>
                <c:pt idx="779">
                  <c:v>43417</c:v>
                </c:pt>
                <c:pt idx="780">
                  <c:v>43416</c:v>
                </c:pt>
                <c:pt idx="781">
                  <c:v>43415</c:v>
                </c:pt>
                <c:pt idx="782">
                  <c:v>43414</c:v>
                </c:pt>
                <c:pt idx="783">
                  <c:v>43413</c:v>
                </c:pt>
                <c:pt idx="784">
                  <c:v>43412</c:v>
                </c:pt>
                <c:pt idx="785">
                  <c:v>43411</c:v>
                </c:pt>
                <c:pt idx="786">
                  <c:v>43410</c:v>
                </c:pt>
                <c:pt idx="787">
                  <c:v>43409</c:v>
                </c:pt>
                <c:pt idx="788">
                  <c:v>43408</c:v>
                </c:pt>
                <c:pt idx="789">
                  <c:v>43407</c:v>
                </c:pt>
                <c:pt idx="790">
                  <c:v>43406</c:v>
                </c:pt>
                <c:pt idx="791">
                  <c:v>43405</c:v>
                </c:pt>
                <c:pt idx="792">
                  <c:v>43404</c:v>
                </c:pt>
                <c:pt idx="793">
                  <c:v>43403</c:v>
                </c:pt>
                <c:pt idx="794">
                  <c:v>43402</c:v>
                </c:pt>
                <c:pt idx="795">
                  <c:v>43401</c:v>
                </c:pt>
                <c:pt idx="796">
                  <c:v>43400</c:v>
                </c:pt>
                <c:pt idx="797">
                  <c:v>43399</c:v>
                </c:pt>
                <c:pt idx="798">
                  <c:v>43398</c:v>
                </c:pt>
                <c:pt idx="799">
                  <c:v>43397</c:v>
                </c:pt>
                <c:pt idx="800">
                  <c:v>43396</c:v>
                </c:pt>
                <c:pt idx="801">
                  <c:v>43395</c:v>
                </c:pt>
                <c:pt idx="802">
                  <c:v>43394</c:v>
                </c:pt>
                <c:pt idx="803">
                  <c:v>43393</c:v>
                </c:pt>
                <c:pt idx="804">
                  <c:v>43392</c:v>
                </c:pt>
                <c:pt idx="805">
                  <c:v>43391</c:v>
                </c:pt>
                <c:pt idx="806">
                  <c:v>43390</c:v>
                </c:pt>
                <c:pt idx="807">
                  <c:v>43389</c:v>
                </c:pt>
                <c:pt idx="808">
                  <c:v>43388</c:v>
                </c:pt>
                <c:pt idx="809">
                  <c:v>43387</c:v>
                </c:pt>
                <c:pt idx="810">
                  <c:v>43386</c:v>
                </c:pt>
                <c:pt idx="811">
                  <c:v>43385</c:v>
                </c:pt>
                <c:pt idx="812">
                  <c:v>43384</c:v>
                </c:pt>
                <c:pt idx="813">
                  <c:v>43383</c:v>
                </c:pt>
                <c:pt idx="814">
                  <c:v>43382</c:v>
                </c:pt>
                <c:pt idx="815">
                  <c:v>43381</c:v>
                </c:pt>
                <c:pt idx="816">
                  <c:v>43380</c:v>
                </c:pt>
                <c:pt idx="817">
                  <c:v>43379</c:v>
                </c:pt>
                <c:pt idx="818">
                  <c:v>43378</c:v>
                </c:pt>
                <c:pt idx="819">
                  <c:v>43377</c:v>
                </c:pt>
                <c:pt idx="820">
                  <c:v>43376</c:v>
                </c:pt>
                <c:pt idx="821">
                  <c:v>43375</c:v>
                </c:pt>
                <c:pt idx="822">
                  <c:v>43374</c:v>
                </c:pt>
                <c:pt idx="823">
                  <c:v>43373</c:v>
                </c:pt>
                <c:pt idx="824">
                  <c:v>43372</c:v>
                </c:pt>
                <c:pt idx="825">
                  <c:v>43371</c:v>
                </c:pt>
                <c:pt idx="826">
                  <c:v>43370</c:v>
                </c:pt>
                <c:pt idx="827">
                  <c:v>43369</c:v>
                </c:pt>
                <c:pt idx="828">
                  <c:v>43368</c:v>
                </c:pt>
                <c:pt idx="829">
                  <c:v>43367</c:v>
                </c:pt>
                <c:pt idx="830">
                  <c:v>43366</c:v>
                </c:pt>
                <c:pt idx="831">
                  <c:v>43365</c:v>
                </c:pt>
                <c:pt idx="832">
                  <c:v>43364</c:v>
                </c:pt>
                <c:pt idx="833">
                  <c:v>43363</c:v>
                </c:pt>
                <c:pt idx="834">
                  <c:v>43362</c:v>
                </c:pt>
                <c:pt idx="835">
                  <c:v>43361</c:v>
                </c:pt>
                <c:pt idx="836">
                  <c:v>43360</c:v>
                </c:pt>
                <c:pt idx="837">
                  <c:v>43359</c:v>
                </c:pt>
                <c:pt idx="838">
                  <c:v>43358</c:v>
                </c:pt>
                <c:pt idx="839">
                  <c:v>43357</c:v>
                </c:pt>
                <c:pt idx="840">
                  <c:v>43356</c:v>
                </c:pt>
                <c:pt idx="841">
                  <c:v>43355</c:v>
                </c:pt>
                <c:pt idx="842">
                  <c:v>43354</c:v>
                </c:pt>
                <c:pt idx="843">
                  <c:v>43353</c:v>
                </c:pt>
                <c:pt idx="844">
                  <c:v>43352</c:v>
                </c:pt>
                <c:pt idx="845">
                  <c:v>43351</c:v>
                </c:pt>
                <c:pt idx="846">
                  <c:v>43350</c:v>
                </c:pt>
                <c:pt idx="847">
                  <c:v>43349</c:v>
                </c:pt>
                <c:pt idx="848">
                  <c:v>43348</c:v>
                </c:pt>
                <c:pt idx="849">
                  <c:v>43347</c:v>
                </c:pt>
                <c:pt idx="850">
                  <c:v>43346</c:v>
                </c:pt>
                <c:pt idx="851">
                  <c:v>43345</c:v>
                </c:pt>
                <c:pt idx="852">
                  <c:v>43344</c:v>
                </c:pt>
                <c:pt idx="853">
                  <c:v>43343</c:v>
                </c:pt>
                <c:pt idx="854">
                  <c:v>43342</c:v>
                </c:pt>
                <c:pt idx="855">
                  <c:v>43341</c:v>
                </c:pt>
                <c:pt idx="856">
                  <c:v>43340</c:v>
                </c:pt>
                <c:pt idx="857">
                  <c:v>43339</c:v>
                </c:pt>
                <c:pt idx="858">
                  <c:v>43338</c:v>
                </c:pt>
                <c:pt idx="859">
                  <c:v>43337</c:v>
                </c:pt>
                <c:pt idx="860">
                  <c:v>43336</c:v>
                </c:pt>
                <c:pt idx="861">
                  <c:v>43335</c:v>
                </c:pt>
                <c:pt idx="862">
                  <c:v>43334</c:v>
                </c:pt>
                <c:pt idx="863">
                  <c:v>43333</c:v>
                </c:pt>
                <c:pt idx="864">
                  <c:v>43332</c:v>
                </c:pt>
                <c:pt idx="865">
                  <c:v>43331</c:v>
                </c:pt>
                <c:pt idx="866">
                  <c:v>43330</c:v>
                </c:pt>
                <c:pt idx="867">
                  <c:v>43329</c:v>
                </c:pt>
                <c:pt idx="868">
                  <c:v>43328</c:v>
                </c:pt>
                <c:pt idx="869">
                  <c:v>43327</c:v>
                </c:pt>
                <c:pt idx="870">
                  <c:v>43326</c:v>
                </c:pt>
                <c:pt idx="871">
                  <c:v>43325</c:v>
                </c:pt>
                <c:pt idx="872">
                  <c:v>43324</c:v>
                </c:pt>
                <c:pt idx="873">
                  <c:v>43323</c:v>
                </c:pt>
                <c:pt idx="874">
                  <c:v>43322</c:v>
                </c:pt>
                <c:pt idx="875">
                  <c:v>43321</c:v>
                </c:pt>
                <c:pt idx="876">
                  <c:v>43320</c:v>
                </c:pt>
                <c:pt idx="877">
                  <c:v>43319</c:v>
                </c:pt>
                <c:pt idx="878">
                  <c:v>43318</c:v>
                </c:pt>
                <c:pt idx="879">
                  <c:v>43317</c:v>
                </c:pt>
                <c:pt idx="880">
                  <c:v>43316</c:v>
                </c:pt>
                <c:pt idx="881">
                  <c:v>43315</c:v>
                </c:pt>
                <c:pt idx="882">
                  <c:v>43314</c:v>
                </c:pt>
                <c:pt idx="883">
                  <c:v>43313</c:v>
                </c:pt>
                <c:pt idx="884">
                  <c:v>43312</c:v>
                </c:pt>
                <c:pt idx="885">
                  <c:v>43311</c:v>
                </c:pt>
                <c:pt idx="886">
                  <c:v>43310</c:v>
                </c:pt>
                <c:pt idx="887">
                  <c:v>43309</c:v>
                </c:pt>
                <c:pt idx="888">
                  <c:v>43308</c:v>
                </c:pt>
                <c:pt idx="889">
                  <c:v>43307</c:v>
                </c:pt>
                <c:pt idx="890">
                  <c:v>43306</c:v>
                </c:pt>
                <c:pt idx="891">
                  <c:v>43305</c:v>
                </c:pt>
                <c:pt idx="892">
                  <c:v>43304</c:v>
                </c:pt>
                <c:pt idx="893">
                  <c:v>43303</c:v>
                </c:pt>
                <c:pt idx="894">
                  <c:v>43302</c:v>
                </c:pt>
                <c:pt idx="895">
                  <c:v>43301</c:v>
                </c:pt>
                <c:pt idx="896">
                  <c:v>43300</c:v>
                </c:pt>
                <c:pt idx="897">
                  <c:v>43299</c:v>
                </c:pt>
                <c:pt idx="898">
                  <c:v>43298</c:v>
                </c:pt>
                <c:pt idx="899">
                  <c:v>43297</c:v>
                </c:pt>
                <c:pt idx="900">
                  <c:v>43296</c:v>
                </c:pt>
                <c:pt idx="901">
                  <c:v>43295</c:v>
                </c:pt>
                <c:pt idx="902">
                  <c:v>43294</c:v>
                </c:pt>
                <c:pt idx="903">
                  <c:v>43293</c:v>
                </c:pt>
                <c:pt idx="904">
                  <c:v>43292</c:v>
                </c:pt>
                <c:pt idx="905">
                  <c:v>43291</c:v>
                </c:pt>
                <c:pt idx="906">
                  <c:v>43290</c:v>
                </c:pt>
                <c:pt idx="907">
                  <c:v>43289</c:v>
                </c:pt>
                <c:pt idx="908">
                  <c:v>43288</c:v>
                </c:pt>
                <c:pt idx="909">
                  <c:v>43287</c:v>
                </c:pt>
                <c:pt idx="910">
                  <c:v>43286</c:v>
                </c:pt>
                <c:pt idx="911">
                  <c:v>43285</c:v>
                </c:pt>
                <c:pt idx="912">
                  <c:v>43284</c:v>
                </c:pt>
                <c:pt idx="913">
                  <c:v>43283</c:v>
                </c:pt>
                <c:pt idx="914">
                  <c:v>43282</c:v>
                </c:pt>
                <c:pt idx="915">
                  <c:v>43281</c:v>
                </c:pt>
                <c:pt idx="916">
                  <c:v>43280</c:v>
                </c:pt>
                <c:pt idx="917">
                  <c:v>43279</c:v>
                </c:pt>
                <c:pt idx="918">
                  <c:v>43278</c:v>
                </c:pt>
                <c:pt idx="919">
                  <c:v>43277</c:v>
                </c:pt>
                <c:pt idx="920">
                  <c:v>43276</c:v>
                </c:pt>
                <c:pt idx="921">
                  <c:v>43275</c:v>
                </c:pt>
                <c:pt idx="922">
                  <c:v>43274</c:v>
                </c:pt>
                <c:pt idx="923">
                  <c:v>43273</c:v>
                </c:pt>
                <c:pt idx="924">
                  <c:v>43272</c:v>
                </c:pt>
                <c:pt idx="925">
                  <c:v>43271</c:v>
                </c:pt>
                <c:pt idx="926">
                  <c:v>43270</c:v>
                </c:pt>
                <c:pt idx="927">
                  <c:v>43269</c:v>
                </c:pt>
                <c:pt idx="928">
                  <c:v>43268</c:v>
                </c:pt>
                <c:pt idx="929">
                  <c:v>43267</c:v>
                </c:pt>
                <c:pt idx="930">
                  <c:v>43266</c:v>
                </c:pt>
                <c:pt idx="931">
                  <c:v>43265</c:v>
                </c:pt>
                <c:pt idx="932">
                  <c:v>43264</c:v>
                </c:pt>
                <c:pt idx="933">
                  <c:v>43263</c:v>
                </c:pt>
                <c:pt idx="934">
                  <c:v>43262</c:v>
                </c:pt>
                <c:pt idx="935">
                  <c:v>43261</c:v>
                </c:pt>
                <c:pt idx="936">
                  <c:v>43260</c:v>
                </c:pt>
                <c:pt idx="937">
                  <c:v>43259</c:v>
                </c:pt>
                <c:pt idx="938">
                  <c:v>43258</c:v>
                </c:pt>
                <c:pt idx="939">
                  <c:v>43257</c:v>
                </c:pt>
                <c:pt idx="940">
                  <c:v>43256</c:v>
                </c:pt>
                <c:pt idx="941">
                  <c:v>43255</c:v>
                </c:pt>
                <c:pt idx="942">
                  <c:v>43254</c:v>
                </c:pt>
                <c:pt idx="943">
                  <c:v>43253</c:v>
                </c:pt>
                <c:pt idx="944">
                  <c:v>43252</c:v>
                </c:pt>
                <c:pt idx="945">
                  <c:v>43251</c:v>
                </c:pt>
                <c:pt idx="946">
                  <c:v>43250</c:v>
                </c:pt>
                <c:pt idx="947">
                  <c:v>43249</c:v>
                </c:pt>
                <c:pt idx="948">
                  <c:v>43248</c:v>
                </c:pt>
                <c:pt idx="949">
                  <c:v>43247</c:v>
                </c:pt>
                <c:pt idx="950">
                  <c:v>43246</c:v>
                </c:pt>
                <c:pt idx="951">
                  <c:v>43245</c:v>
                </c:pt>
                <c:pt idx="952">
                  <c:v>43244</c:v>
                </c:pt>
                <c:pt idx="953">
                  <c:v>43243</c:v>
                </c:pt>
                <c:pt idx="954">
                  <c:v>43242</c:v>
                </c:pt>
                <c:pt idx="955">
                  <c:v>43241</c:v>
                </c:pt>
                <c:pt idx="956">
                  <c:v>43240</c:v>
                </c:pt>
                <c:pt idx="957">
                  <c:v>43239</c:v>
                </c:pt>
                <c:pt idx="958">
                  <c:v>43238</c:v>
                </c:pt>
                <c:pt idx="959">
                  <c:v>43237</c:v>
                </c:pt>
                <c:pt idx="960">
                  <c:v>43236</c:v>
                </c:pt>
                <c:pt idx="961">
                  <c:v>43235</c:v>
                </c:pt>
                <c:pt idx="962">
                  <c:v>43234</c:v>
                </c:pt>
                <c:pt idx="963">
                  <c:v>43233</c:v>
                </c:pt>
                <c:pt idx="964">
                  <c:v>43232</c:v>
                </c:pt>
                <c:pt idx="965">
                  <c:v>43231</c:v>
                </c:pt>
                <c:pt idx="966">
                  <c:v>43230</c:v>
                </c:pt>
                <c:pt idx="967">
                  <c:v>43229</c:v>
                </c:pt>
                <c:pt idx="968">
                  <c:v>43228</c:v>
                </c:pt>
                <c:pt idx="969">
                  <c:v>43227</c:v>
                </c:pt>
                <c:pt idx="970">
                  <c:v>43226</c:v>
                </c:pt>
                <c:pt idx="971">
                  <c:v>43225</c:v>
                </c:pt>
                <c:pt idx="972">
                  <c:v>43224</c:v>
                </c:pt>
                <c:pt idx="973">
                  <c:v>43223</c:v>
                </c:pt>
                <c:pt idx="974">
                  <c:v>43222</c:v>
                </c:pt>
                <c:pt idx="975">
                  <c:v>43221</c:v>
                </c:pt>
                <c:pt idx="976">
                  <c:v>43220</c:v>
                </c:pt>
                <c:pt idx="977">
                  <c:v>43219</c:v>
                </c:pt>
                <c:pt idx="978">
                  <c:v>43218</c:v>
                </c:pt>
                <c:pt idx="979">
                  <c:v>43217</c:v>
                </c:pt>
                <c:pt idx="980">
                  <c:v>43216</c:v>
                </c:pt>
                <c:pt idx="981">
                  <c:v>43215</c:v>
                </c:pt>
                <c:pt idx="982">
                  <c:v>43214</c:v>
                </c:pt>
                <c:pt idx="983">
                  <c:v>43213</c:v>
                </c:pt>
                <c:pt idx="984">
                  <c:v>43212</c:v>
                </c:pt>
                <c:pt idx="985">
                  <c:v>43211</c:v>
                </c:pt>
                <c:pt idx="986">
                  <c:v>43210</c:v>
                </c:pt>
                <c:pt idx="987">
                  <c:v>43209</c:v>
                </c:pt>
                <c:pt idx="988">
                  <c:v>43208</c:v>
                </c:pt>
                <c:pt idx="989">
                  <c:v>43207</c:v>
                </c:pt>
                <c:pt idx="990">
                  <c:v>43206</c:v>
                </c:pt>
                <c:pt idx="991">
                  <c:v>43205</c:v>
                </c:pt>
                <c:pt idx="992">
                  <c:v>43204</c:v>
                </c:pt>
                <c:pt idx="993">
                  <c:v>43203</c:v>
                </c:pt>
                <c:pt idx="994">
                  <c:v>43202</c:v>
                </c:pt>
                <c:pt idx="995">
                  <c:v>43201</c:v>
                </c:pt>
                <c:pt idx="996">
                  <c:v>43200</c:v>
                </c:pt>
                <c:pt idx="997">
                  <c:v>43199</c:v>
                </c:pt>
                <c:pt idx="998">
                  <c:v>43198</c:v>
                </c:pt>
                <c:pt idx="999">
                  <c:v>43197</c:v>
                </c:pt>
                <c:pt idx="1000">
                  <c:v>43196</c:v>
                </c:pt>
                <c:pt idx="1001">
                  <c:v>43195</c:v>
                </c:pt>
                <c:pt idx="1002">
                  <c:v>43194</c:v>
                </c:pt>
                <c:pt idx="1003">
                  <c:v>43193</c:v>
                </c:pt>
                <c:pt idx="1004">
                  <c:v>43192</c:v>
                </c:pt>
                <c:pt idx="1005">
                  <c:v>43191</c:v>
                </c:pt>
                <c:pt idx="1006">
                  <c:v>43190</c:v>
                </c:pt>
                <c:pt idx="1007">
                  <c:v>43189</c:v>
                </c:pt>
                <c:pt idx="1008">
                  <c:v>43188</c:v>
                </c:pt>
                <c:pt idx="1009">
                  <c:v>43187</c:v>
                </c:pt>
                <c:pt idx="1010">
                  <c:v>43186</c:v>
                </c:pt>
                <c:pt idx="1011">
                  <c:v>43185</c:v>
                </c:pt>
                <c:pt idx="1012">
                  <c:v>43184</c:v>
                </c:pt>
                <c:pt idx="1013">
                  <c:v>43183</c:v>
                </c:pt>
                <c:pt idx="1014">
                  <c:v>43182</c:v>
                </c:pt>
                <c:pt idx="1015">
                  <c:v>43181</c:v>
                </c:pt>
                <c:pt idx="1016">
                  <c:v>43180</c:v>
                </c:pt>
                <c:pt idx="1017">
                  <c:v>43179</c:v>
                </c:pt>
                <c:pt idx="1018">
                  <c:v>43178</c:v>
                </c:pt>
                <c:pt idx="1019">
                  <c:v>43177</c:v>
                </c:pt>
                <c:pt idx="1020">
                  <c:v>43176</c:v>
                </c:pt>
                <c:pt idx="1021">
                  <c:v>43175</c:v>
                </c:pt>
                <c:pt idx="1022">
                  <c:v>43174</c:v>
                </c:pt>
                <c:pt idx="1023">
                  <c:v>43173</c:v>
                </c:pt>
                <c:pt idx="1024">
                  <c:v>43172</c:v>
                </c:pt>
                <c:pt idx="1025">
                  <c:v>43171</c:v>
                </c:pt>
                <c:pt idx="1026">
                  <c:v>43170</c:v>
                </c:pt>
                <c:pt idx="1027">
                  <c:v>43169</c:v>
                </c:pt>
                <c:pt idx="1028">
                  <c:v>43168</c:v>
                </c:pt>
                <c:pt idx="1029">
                  <c:v>43167</c:v>
                </c:pt>
                <c:pt idx="1030">
                  <c:v>43166</c:v>
                </c:pt>
                <c:pt idx="1031">
                  <c:v>43165</c:v>
                </c:pt>
                <c:pt idx="1032">
                  <c:v>43164</c:v>
                </c:pt>
                <c:pt idx="1033">
                  <c:v>43163</c:v>
                </c:pt>
                <c:pt idx="1034">
                  <c:v>43162</c:v>
                </c:pt>
                <c:pt idx="1035">
                  <c:v>43161</c:v>
                </c:pt>
                <c:pt idx="1036">
                  <c:v>43160</c:v>
                </c:pt>
                <c:pt idx="1037">
                  <c:v>43159</c:v>
                </c:pt>
                <c:pt idx="1038">
                  <c:v>43158</c:v>
                </c:pt>
                <c:pt idx="1039">
                  <c:v>43157</c:v>
                </c:pt>
                <c:pt idx="1040">
                  <c:v>43156</c:v>
                </c:pt>
                <c:pt idx="1041">
                  <c:v>43155</c:v>
                </c:pt>
                <c:pt idx="1042">
                  <c:v>43154</c:v>
                </c:pt>
                <c:pt idx="1043">
                  <c:v>43153</c:v>
                </c:pt>
                <c:pt idx="1044">
                  <c:v>43152</c:v>
                </c:pt>
                <c:pt idx="1045">
                  <c:v>43151</c:v>
                </c:pt>
                <c:pt idx="1046">
                  <c:v>43150</c:v>
                </c:pt>
                <c:pt idx="1047">
                  <c:v>43149</c:v>
                </c:pt>
                <c:pt idx="1048">
                  <c:v>43148</c:v>
                </c:pt>
                <c:pt idx="1049">
                  <c:v>43147</c:v>
                </c:pt>
                <c:pt idx="1050">
                  <c:v>43146</c:v>
                </c:pt>
                <c:pt idx="1051">
                  <c:v>43145</c:v>
                </c:pt>
                <c:pt idx="1052">
                  <c:v>43144</c:v>
                </c:pt>
                <c:pt idx="1053">
                  <c:v>43143</c:v>
                </c:pt>
                <c:pt idx="1054">
                  <c:v>43142</c:v>
                </c:pt>
                <c:pt idx="1055">
                  <c:v>43141</c:v>
                </c:pt>
                <c:pt idx="1056">
                  <c:v>43140</c:v>
                </c:pt>
                <c:pt idx="1057">
                  <c:v>43139</c:v>
                </c:pt>
                <c:pt idx="1058">
                  <c:v>43138</c:v>
                </c:pt>
                <c:pt idx="1059">
                  <c:v>43137</c:v>
                </c:pt>
                <c:pt idx="1060">
                  <c:v>43136</c:v>
                </c:pt>
                <c:pt idx="1061">
                  <c:v>43135</c:v>
                </c:pt>
                <c:pt idx="1062">
                  <c:v>43134</c:v>
                </c:pt>
                <c:pt idx="1063">
                  <c:v>43133</c:v>
                </c:pt>
                <c:pt idx="1064">
                  <c:v>43132</c:v>
                </c:pt>
                <c:pt idx="1065">
                  <c:v>43131</c:v>
                </c:pt>
                <c:pt idx="1066">
                  <c:v>43130</c:v>
                </c:pt>
                <c:pt idx="1067">
                  <c:v>43129</c:v>
                </c:pt>
                <c:pt idx="1068">
                  <c:v>43128</c:v>
                </c:pt>
                <c:pt idx="1069">
                  <c:v>43127</c:v>
                </c:pt>
                <c:pt idx="1070">
                  <c:v>43126</c:v>
                </c:pt>
                <c:pt idx="1071">
                  <c:v>43125</c:v>
                </c:pt>
                <c:pt idx="1072">
                  <c:v>43124</c:v>
                </c:pt>
                <c:pt idx="1073">
                  <c:v>43123</c:v>
                </c:pt>
                <c:pt idx="1074">
                  <c:v>43122</c:v>
                </c:pt>
                <c:pt idx="1075">
                  <c:v>43121</c:v>
                </c:pt>
                <c:pt idx="1076">
                  <c:v>43120</c:v>
                </c:pt>
                <c:pt idx="1077">
                  <c:v>43119</c:v>
                </c:pt>
                <c:pt idx="1078">
                  <c:v>43118</c:v>
                </c:pt>
                <c:pt idx="1079">
                  <c:v>43117</c:v>
                </c:pt>
                <c:pt idx="1080">
                  <c:v>43116</c:v>
                </c:pt>
                <c:pt idx="1081">
                  <c:v>43115</c:v>
                </c:pt>
                <c:pt idx="1082">
                  <c:v>43114</c:v>
                </c:pt>
                <c:pt idx="1083">
                  <c:v>43113</c:v>
                </c:pt>
                <c:pt idx="1084">
                  <c:v>43112</c:v>
                </c:pt>
                <c:pt idx="1085">
                  <c:v>43111</c:v>
                </c:pt>
                <c:pt idx="1086">
                  <c:v>43110</c:v>
                </c:pt>
                <c:pt idx="1087">
                  <c:v>43109</c:v>
                </c:pt>
                <c:pt idx="1088">
                  <c:v>43108</c:v>
                </c:pt>
                <c:pt idx="1089">
                  <c:v>43107</c:v>
                </c:pt>
                <c:pt idx="1090">
                  <c:v>43106</c:v>
                </c:pt>
                <c:pt idx="1091">
                  <c:v>43105</c:v>
                </c:pt>
                <c:pt idx="1092">
                  <c:v>43104</c:v>
                </c:pt>
                <c:pt idx="1093">
                  <c:v>43103</c:v>
                </c:pt>
                <c:pt idx="1094">
                  <c:v>43102</c:v>
                </c:pt>
                <c:pt idx="1095">
                  <c:v>43101</c:v>
                </c:pt>
                <c:pt idx="1096">
                  <c:v>43100</c:v>
                </c:pt>
                <c:pt idx="1097">
                  <c:v>43099</c:v>
                </c:pt>
                <c:pt idx="1098">
                  <c:v>43098</c:v>
                </c:pt>
                <c:pt idx="1099">
                  <c:v>43097</c:v>
                </c:pt>
                <c:pt idx="1100">
                  <c:v>43096</c:v>
                </c:pt>
                <c:pt idx="1101">
                  <c:v>43095</c:v>
                </c:pt>
                <c:pt idx="1102">
                  <c:v>43094</c:v>
                </c:pt>
                <c:pt idx="1103">
                  <c:v>43093</c:v>
                </c:pt>
                <c:pt idx="1104">
                  <c:v>43092</c:v>
                </c:pt>
                <c:pt idx="1105">
                  <c:v>43091</c:v>
                </c:pt>
                <c:pt idx="1106">
                  <c:v>43090</c:v>
                </c:pt>
                <c:pt idx="1107">
                  <c:v>43089</c:v>
                </c:pt>
                <c:pt idx="1108">
                  <c:v>43088</c:v>
                </c:pt>
                <c:pt idx="1109">
                  <c:v>43087</c:v>
                </c:pt>
                <c:pt idx="1110">
                  <c:v>43086</c:v>
                </c:pt>
                <c:pt idx="1111">
                  <c:v>43085</c:v>
                </c:pt>
                <c:pt idx="1112">
                  <c:v>43084</c:v>
                </c:pt>
                <c:pt idx="1113">
                  <c:v>43083</c:v>
                </c:pt>
                <c:pt idx="1114">
                  <c:v>43082</c:v>
                </c:pt>
                <c:pt idx="1115">
                  <c:v>43081</c:v>
                </c:pt>
                <c:pt idx="1116">
                  <c:v>43080</c:v>
                </c:pt>
                <c:pt idx="1117">
                  <c:v>43079</c:v>
                </c:pt>
                <c:pt idx="1118">
                  <c:v>43078</c:v>
                </c:pt>
                <c:pt idx="1119">
                  <c:v>43077</c:v>
                </c:pt>
                <c:pt idx="1120">
                  <c:v>43076</c:v>
                </c:pt>
                <c:pt idx="1121">
                  <c:v>43075</c:v>
                </c:pt>
                <c:pt idx="1122">
                  <c:v>43074</c:v>
                </c:pt>
                <c:pt idx="1123">
                  <c:v>43073</c:v>
                </c:pt>
                <c:pt idx="1124">
                  <c:v>43072</c:v>
                </c:pt>
                <c:pt idx="1125">
                  <c:v>43071</c:v>
                </c:pt>
                <c:pt idx="1126">
                  <c:v>43070</c:v>
                </c:pt>
                <c:pt idx="1127">
                  <c:v>43069</c:v>
                </c:pt>
                <c:pt idx="1128">
                  <c:v>43068</c:v>
                </c:pt>
                <c:pt idx="1129">
                  <c:v>43067</c:v>
                </c:pt>
                <c:pt idx="1130">
                  <c:v>43066</c:v>
                </c:pt>
                <c:pt idx="1131">
                  <c:v>43065</c:v>
                </c:pt>
                <c:pt idx="1132">
                  <c:v>43064</c:v>
                </c:pt>
                <c:pt idx="1133">
                  <c:v>43063</c:v>
                </c:pt>
                <c:pt idx="1134">
                  <c:v>43062</c:v>
                </c:pt>
                <c:pt idx="1135">
                  <c:v>43061</c:v>
                </c:pt>
                <c:pt idx="1136">
                  <c:v>43060</c:v>
                </c:pt>
                <c:pt idx="1137">
                  <c:v>43059</c:v>
                </c:pt>
                <c:pt idx="1138">
                  <c:v>43058</c:v>
                </c:pt>
                <c:pt idx="1139">
                  <c:v>43057</c:v>
                </c:pt>
                <c:pt idx="1140">
                  <c:v>43056</c:v>
                </c:pt>
                <c:pt idx="1141">
                  <c:v>43055</c:v>
                </c:pt>
                <c:pt idx="1142">
                  <c:v>43054</c:v>
                </c:pt>
                <c:pt idx="1143">
                  <c:v>43053</c:v>
                </c:pt>
                <c:pt idx="1144">
                  <c:v>43052</c:v>
                </c:pt>
                <c:pt idx="1145">
                  <c:v>43051</c:v>
                </c:pt>
                <c:pt idx="1146">
                  <c:v>43050</c:v>
                </c:pt>
                <c:pt idx="1147">
                  <c:v>43049</c:v>
                </c:pt>
                <c:pt idx="1148">
                  <c:v>43048</c:v>
                </c:pt>
                <c:pt idx="1149">
                  <c:v>43047</c:v>
                </c:pt>
                <c:pt idx="1150">
                  <c:v>43046</c:v>
                </c:pt>
                <c:pt idx="1151">
                  <c:v>43045</c:v>
                </c:pt>
                <c:pt idx="1152">
                  <c:v>43044</c:v>
                </c:pt>
                <c:pt idx="1153">
                  <c:v>43043</c:v>
                </c:pt>
                <c:pt idx="1154">
                  <c:v>43042</c:v>
                </c:pt>
                <c:pt idx="1155">
                  <c:v>43041</c:v>
                </c:pt>
                <c:pt idx="1156">
                  <c:v>43040</c:v>
                </c:pt>
                <c:pt idx="1157">
                  <c:v>43039</c:v>
                </c:pt>
                <c:pt idx="1158">
                  <c:v>43038</c:v>
                </c:pt>
                <c:pt idx="1159">
                  <c:v>43037</c:v>
                </c:pt>
                <c:pt idx="1160">
                  <c:v>43036</c:v>
                </c:pt>
                <c:pt idx="1161">
                  <c:v>43035</c:v>
                </c:pt>
                <c:pt idx="1162">
                  <c:v>43034</c:v>
                </c:pt>
                <c:pt idx="1163">
                  <c:v>43033</c:v>
                </c:pt>
                <c:pt idx="1164">
                  <c:v>43032</c:v>
                </c:pt>
                <c:pt idx="1165">
                  <c:v>43031</c:v>
                </c:pt>
                <c:pt idx="1166">
                  <c:v>43030</c:v>
                </c:pt>
                <c:pt idx="1167">
                  <c:v>43029</c:v>
                </c:pt>
                <c:pt idx="1168">
                  <c:v>43028</c:v>
                </c:pt>
                <c:pt idx="1169">
                  <c:v>43027</c:v>
                </c:pt>
                <c:pt idx="1170">
                  <c:v>43026</c:v>
                </c:pt>
                <c:pt idx="1171">
                  <c:v>43025</c:v>
                </c:pt>
                <c:pt idx="1172">
                  <c:v>43024</c:v>
                </c:pt>
                <c:pt idx="1173">
                  <c:v>43023</c:v>
                </c:pt>
                <c:pt idx="1174">
                  <c:v>43022</c:v>
                </c:pt>
                <c:pt idx="1175">
                  <c:v>43021</c:v>
                </c:pt>
                <c:pt idx="1176">
                  <c:v>43020</c:v>
                </c:pt>
                <c:pt idx="1177">
                  <c:v>43019</c:v>
                </c:pt>
                <c:pt idx="1178">
                  <c:v>43018</c:v>
                </c:pt>
                <c:pt idx="1179">
                  <c:v>43017</c:v>
                </c:pt>
                <c:pt idx="1180">
                  <c:v>43016</c:v>
                </c:pt>
                <c:pt idx="1181">
                  <c:v>43015</c:v>
                </c:pt>
                <c:pt idx="1182">
                  <c:v>43014</c:v>
                </c:pt>
                <c:pt idx="1183">
                  <c:v>43013</c:v>
                </c:pt>
                <c:pt idx="1184">
                  <c:v>43012</c:v>
                </c:pt>
                <c:pt idx="1185">
                  <c:v>43011</c:v>
                </c:pt>
                <c:pt idx="1186">
                  <c:v>43010</c:v>
                </c:pt>
                <c:pt idx="1187">
                  <c:v>43009</c:v>
                </c:pt>
                <c:pt idx="1188">
                  <c:v>43008</c:v>
                </c:pt>
                <c:pt idx="1189">
                  <c:v>43007</c:v>
                </c:pt>
                <c:pt idx="1190">
                  <c:v>43006</c:v>
                </c:pt>
                <c:pt idx="1191">
                  <c:v>43005</c:v>
                </c:pt>
                <c:pt idx="1192">
                  <c:v>43004</c:v>
                </c:pt>
                <c:pt idx="1193">
                  <c:v>43003</c:v>
                </c:pt>
                <c:pt idx="1194">
                  <c:v>43002</c:v>
                </c:pt>
                <c:pt idx="1195">
                  <c:v>43001</c:v>
                </c:pt>
                <c:pt idx="1196">
                  <c:v>43000</c:v>
                </c:pt>
                <c:pt idx="1197">
                  <c:v>42999</c:v>
                </c:pt>
                <c:pt idx="1198">
                  <c:v>42998</c:v>
                </c:pt>
                <c:pt idx="1199">
                  <c:v>42997</c:v>
                </c:pt>
                <c:pt idx="1200">
                  <c:v>42996</c:v>
                </c:pt>
                <c:pt idx="1201">
                  <c:v>42995</c:v>
                </c:pt>
                <c:pt idx="1202">
                  <c:v>42994</c:v>
                </c:pt>
                <c:pt idx="1203">
                  <c:v>42993</c:v>
                </c:pt>
                <c:pt idx="1204">
                  <c:v>42992</c:v>
                </c:pt>
                <c:pt idx="1205">
                  <c:v>42991</c:v>
                </c:pt>
                <c:pt idx="1206">
                  <c:v>42990</c:v>
                </c:pt>
                <c:pt idx="1207">
                  <c:v>42989</c:v>
                </c:pt>
                <c:pt idx="1208">
                  <c:v>42988</c:v>
                </c:pt>
                <c:pt idx="1209">
                  <c:v>42987</c:v>
                </c:pt>
                <c:pt idx="1210">
                  <c:v>42986</c:v>
                </c:pt>
                <c:pt idx="1211">
                  <c:v>42985</c:v>
                </c:pt>
                <c:pt idx="1212">
                  <c:v>42984</c:v>
                </c:pt>
                <c:pt idx="1213">
                  <c:v>42983</c:v>
                </c:pt>
                <c:pt idx="1214">
                  <c:v>42982</c:v>
                </c:pt>
                <c:pt idx="1215">
                  <c:v>42981</c:v>
                </c:pt>
                <c:pt idx="1216">
                  <c:v>42980</c:v>
                </c:pt>
                <c:pt idx="1217">
                  <c:v>42979</c:v>
                </c:pt>
                <c:pt idx="1218">
                  <c:v>42978</c:v>
                </c:pt>
                <c:pt idx="1219">
                  <c:v>42977</c:v>
                </c:pt>
                <c:pt idx="1220">
                  <c:v>42976</c:v>
                </c:pt>
                <c:pt idx="1221">
                  <c:v>42975</c:v>
                </c:pt>
                <c:pt idx="1222">
                  <c:v>42974</c:v>
                </c:pt>
                <c:pt idx="1223">
                  <c:v>42973</c:v>
                </c:pt>
                <c:pt idx="1224">
                  <c:v>42972</c:v>
                </c:pt>
                <c:pt idx="1225">
                  <c:v>42971</c:v>
                </c:pt>
                <c:pt idx="1226">
                  <c:v>42970</c:v>
                </c:pt>
                <c:pt idx="1227">
                  <c:v>42969</c:v>
                </c:pt>
                <c:pt idx="1228">
                  <c:v>42968</c:v>
                </c:pt>
                <c:pt idx="1229">
                  <c:v>42967</c:v>
                </c:pt>
                <c:pt idx="1230">
                  <c:v>42966</c:v>
                </c:pt>
                <c:pt idx="1231">
                  <c:v>42965</c:v>
                </c:pt>
                <c:pt idx="1232">
                  <c:v>42964</c:v>
                </c:pt>
                <c:pt idx="1233">
                  <c:v>42963</c:v>
                </c:pt>
                <c:pt idx="1234">
                  <c:v>42962</c:v>
                </c:pt>
                <c:pt idx="1235">
                  <c:v>42961</c:v>
                </c:pt>
                <c:pt idx="1236">
                  <c:v>42960</c:v>
                </c:pt>
                <c:pt idx="1237">
                  <c:v>42959</c:v>
                </c:pt>
                <c:pt idx="1238">
                  <c:v>42958</c:v>
                </c:pt>
                <c:pt idx="1239">
                  <c:v>42957</c:v>
                </c:pt>
                <c:pt idx="1240">
                  <c:v>42956</c:v>
                </c:pt>
                <c:pt idx="1241">
                  <c:v>42955</c:v>
                </c:pt>
                <c:pt idx="1242">
                  <c:v>42954</c:v>
                </c:pt>
                <c:pt idx="1243">
                  <c:v>42953</c:v>
                </c:pt>
                <c:pt idx="1244">
                  <c:v>42952</c:v>
                </c:pt>
                <c:pt idx="1245">
                  <c:v>42951</c:v>
                </c:pt>
                <c:pt idx="1246">
                  <c:v>42950</c:v>
                </c:pt>
                <c:pt idx="1247">
                  <c:v>42949</c:v>
                </c:pt>
                <c:pt idx="1248">
                  <c:v>42948</c:v>
                </c:pt>
                <c:pt idx="1249">
                  <c:v>42947</c:v>
                </c:pt>
                <c:pt idx="1250">
                  <c:v>42946</c:v>
                </c:pt>
                <c:pt idx="1251">
                  <c:v>42945</c:v>
                </c:pt>
                <c:pt idx="1252">
                  <c:v>42944</c:v>
                </c:pt>
                <c:pt idx="1253">
                  <c:v>42943</c:v>
                </c:pt>
                <c:pt idx="1254">
                  <c:v>42942</c:v>
                </c:pt>
                <c:pt idx="1255">
                  <c:v>42941</c:v>
                </c:pt>
                <c:pt idx="1256">
                  <c:v>42940</c:v>
                </c:pt>
                <c:pt idx="1257">
                  <c:v>42939</c:v>
                </c:pt>
                <c:pt idx="1258">
                  <c:v>42938</c:v>
                </c:pt>
                <c:pt idx="1259">
                  <c:v>42937</c:v>
                </c:pt>
                <c:pt idx="1260">
                  <c:v>42936</c:v>
                </c:pt>
                <c:pt idx="1261">
                  <c:v>42935</c:v>
                </c:pt>
                <c:pt idx="1262">
                  <c:v>42934</c:v>
                </c:pt>
                <c:pt idx="1263">
                  <c:v>42933</c:v>
                </c:pt>
                <c:pt idx="1264">
                  <c:v>42932</c:v>
                </c:pt>
                <c:pt idx="1265">
                  <c:v>42931</c:v>
                </c:pt>
                <c:pt idx="1266">
                  <c:v>42930</c:v>
                </c:pt>
                <c:pt idx="1267">
                  <c:v>42929</c:v>
                </c:pt>
                <c:pt idx="1268">
                  <c:v>42928</c:v>
                </c:pt>
                <c:pt idx="1269">
                  <c:v>42927</c:v>
                </c:pt>
                <c:pt idx="1270">
                  <c:v>42926</c:v>
                </c:pt>
                <c:pt idx="1271">
                  <c:v>42925</c:v>
                </c:pt>
                <c:pt idx="1272">
                  <c:v>42924</c:v>
                </c:pt>
                <c:pt idx="1273">
                  <c:v>42923</c:v>
                </c:pt>
                <c:pt idx="1274">
                  <c:v>42922</c:v>
                </c:pt>
                <c:pt idx="1275">
                  <c:v>42921</c:v>
                </c:pt>
                <c:pt idx="1276">
                  <c:v>42920</c:v>
                </c:pt>
                <c:pt idx="1277">
                  <c:v>42919</c:v>
                </c:pt>
                <c:pt idx="1278">
                  <c:v>42918</c:v>
                </c:pt>
                <c:pt idx="1279">
                  <c:v>42917</c:v>
                </c:pt>
                <c:pt idx="1280">
                  <c:v>42916</c:v>
                </c:pt>
                <c:pt idx="1281">
                  <c:v>42915</c:v>
                </c:pt>
                <c:pt idx="1282">
                  <c:v>42914</c:v>
                </c:pt>
                <c:pt idx="1283">
                  <c:v>42913</c:v>
                </c:pt>
                <c:pt idx="1284">
                  <c:v>42912</c:v>
                </c:pt>
                <c:pt idx="1285">
                  <c:v>42911</c:v>
                </c:pt>
                <c:pt idx="1286">
                  <c:v>42910</c:v>
                </c:pt>
                <c:pt idx="1287">
                  <c:v>42909</c:v>
                </c:pt>
                <c:pt idx="1288">
                  <c:v>42908</c:v>
                </c:pt>
                <c:pt idx="1289">
                  <c:v>42907</c:v>
                </c:pt>
                <c:pt idx="1290">
                  <c:v>42906</c:v>
                </c:pt>
                <c:pt idx="1291">
                  <c:v>42905</c:v>
                </c:pt>
                <c:pt idx="1292">
                  <c:v>42904</c:v>
                </c:pt>
                <c:pt idx="1293">
                  <c:v>42903</c:v>
                </c:pt>
                <c:pt idx="1294">
                  <c:v>42902</c:v>
                </c:pt>
                <c:pt idx="1295">
                  <c:v>42901</c:v>
                </c:pt>
                <c:pt idx="1296">
                  <c:v>42900</c:v>
                </c:pt>
                <c:pt idx="1297">
                  <c:v>42899</c:v>
                </c:pt>
                <c:pt idx="1298">
                  <c:v>42898</c:v>
                </c:pt>
                <c:pt idx="1299">
                  <c:v>42897</c:v>
                </c:pt>
                <c:pt idx="1300">
                  <c:v>42896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42890</c:v>
                </c:pt>
                <c:pt idx="1307">
                  <c:v>42889</c:v>
                </c:pt>
                <c:pt idx="1308">
                  <c:v>42888</c:v>
                </c:pt>
                <c:pt idx="1309">
                  <c:v>42887</c:v>
                </c:pt>
                <c:pt idx="1310">
                  <c:v>42886</c:v>
                </c:pt>
                <c:pt idx="1311">
                  <c:v>42885</c:v>
                </c:pt>
                <c:pt idx="1312">
                  <c:v>42884</c:v>
                </c:pt>
                <c:pt idx="1313">
                  <c:v>42883</c:v>
                </c:pt>
                <c:pt idx="1314">
                  <c:v>42882</c:v>
                </c:pt>
                <c:pt idx="1315">
                  <c:v>42881</c:v>
                </c:pt>
                <c:pt idx="1316">
                  <c:v>42880</c:v>
                </c:pt>
                <c:pt idx="1317">
                  <c:v>42879</c:v>
                </c:pt>
                <c:pt idx="1318">
                  <c:v>42878</c:v>
                </c:pt>
                <c:pt idx="1319">
                  <c:v>42877</c:v>
                </c:pt>
                <c:pt idx="1320">
                  <c:v>42876</c:v>
                </c:pt>
                <c:pt idx="1321">
                  <c:v>42875</c:v>
                </c:pt>
                <c:pt idx="1322">
                  <c:v>42874</c:v>
                </c:pt>
                <c:pt idx="1323">
                  <c:v>42873</c:v>
                </c:pt>
                <c:pt idx="1324">
                  <c:v>42872</c:v>
                </c:pt>
                <c:pt idx="1325">
                  <c:v>42871</c:v>
                </c:pt>
                <c:pt idx="1326">
                  <c:v>42870</c:v>
                </c:pt>
                <c:pt idx="1327">
                  <c:v>42869</c:v>
                </c:pt>
                <c:pt idx="1328">
                  <c:v>42868</c:v>
                </c:pt>
                <c:pt idx="1329">
                  <c:v>42867</c:v>
                </c:pt>
                <c:pt idx="1330">
                  <c:v>42866</c:v>
                </c:pt>
                <c:pt idx="1331">
                  <c:v>42865</c:v>
                </c:pt>
                <c:pt idx="1332">
                  <c:v>42864</c:v>
                </c:pt>
                <c:pt idx="1333">
                  <c:v>42863</c:v>
                </c:pt>
                <c:pt idx="1334">
                  <c:v>42862</c:v>
                </c:pt>
                <c:pt idx="1335">
                  <c:v>42861</c:v>
                </c:pt>
                <c:pt idx="1336">
                  <c:v>42860</c:v>
                </c:pt>
                <c:pt idx="1337">
                  <c:v>42859</c:v>
                </c:pt>
                <c:pt idx="1338">
                  <c:v>42858</c:v>
                </c:pt>
                <c:pt idx="1339">
                  <c:v>42857</c:v>
                </c:pt>
                <c:pt idx="1340">
                  <c:v>42856</c:v>
                </c:pt>
                <c:pt idx="1341">
                  <c:v>42855</c:v>
                </c:pt>
                <c:pt idx="1342">
                  <c:v>42854</c:v>
                </c:pt>
                <c:pt idx="1343">
                  <c:v>42853</c:v>
                </c:pt>
                <c:pt idx="1344">
                  <c:v>42852</c:v>
                </c:pt>
                <c:pt idx="1345">
                  <c:v>42851</c:v>
                </c:pt>
                <c:pt idx="1346">
                  <c:v>42850</c:v>
                </c:pt>
                <c:pt idx="1347">
                  <c:v>42849</c:v>
                </c:pt>
                <c:pt idx="1348">
                  <c:v>42848</c:v>
                </c:pt>
                <c:pt idx="1349">
                  <c:v>42847</c:v>
                </c:pt>
                <c:pt idx="1350">
                  <c:v>42846</c:v>
                </c:pt>
                <c:pt idx="1351">
                  <c:v>42845</c:v>
                </c:pt>
                <c:pt idx="1352">
                  <c:v>42844</c:v>
                </c:pt>
                <c:pt idx="1353">
                  <c:v>42843</c:v>
                </c:pt>
                <c:pt idx="1354">
                  <c:v>42842</c:v>
                </c:pt>
                <c:pt idx="1355">
                  <c:v>42841</c:v>
                </c:pt>
                <c:pt idx="1356">
                  <c:v>42840</c:v>
                </c:pt>
                <c:pt idx="1357">
                  <c:v>42839</c:v>
                </c:pt>
                <c:pt idx="1358">
                  <c:v>42838</c:v>
                </c:pt>
                <c:pt idx="1359">
                  <c:v>42837</c:v>
                </c:pt>
                <c:pt idx="1360">
                  <c:v>42836</c:v>
                </c:pt>
                <c:pt idx="1361">
                  <c:v>42835</c:v>
                </c:pt>
                <c:pt idx="1362">
                  <c:v>42834</c:v>
                </c:pt>
                <c:pt idx="1363">
                  <c:v>42833</c:v>
                </c:pt>
                <c:pt idx="1364">
                  <c:v>42832</c:v>
                </c:pt>
                <c:pt idx="1365">
                  <c:v>42831</c:v>
                </c:pt>
                <c:pt idx="1366">
                  <c:v>42830</c:v>
                </c:pt>
                <c:pt idx="1367">
                  <c:v>42829</c:v>
                </c:pt>
                <c:pt idx="1368">
                  <c:v>42828</c:v>
                </c:pt>
                <c:pt idx="1369">
                  <c:v>42827</c:v>
                </c:pt>
                <c:pt idx="1370">
                  <c:v>42826</c:v>
                </c:pt>
                <c:pt idx="1371">
                  <c:v>42825</c:v>
                </c:pt>
                <c:pt idx="1372">
                  <c:v>42824</c:v>
                </c:pt>
                <c:pt idx="1373">
                  <c:v>42823</c:v>
                </c:pt>
                <c:pt idx="1374">
                  <c:v>42822</c:v>
                </c:pt>
                <c:pt idx="1375">
                  <c:v>42821</c:v>
                </c:pt>
                <c:pt idx="1376">
                  <c:v>42820</c:v>
                </c:pt>
                <c:pt idx="1377">
                  <c:v>42819</c:v>
                </c:pt>
                <c:pt idx="1378">
                  <c:v>42818</c:v>
                </c:pt>
                <c:pt idx="1379">
                  <c:v>42817</c:v>
                </c:pt>
                <c:pt idx="1380">
                  <c:v>42816</c:v>
                </c:pt>
                <c:pt idx="1381">
                  <c:v>42815</c:v>
                </c:pt>
                <c:pt idx="1382">
                  <c:v>42814</c:v>
                </c:pt>
                <c:pt idx="1383">
                  <c:v>42813</c:v>
                </c:pt>
                <c:pt idx="1384">
                  <c:v>42812</c:v>
                </c:pt>
                <c:pt idx="1385">
                  <c:v>42811</c:v>
                </c:pt>
                <c:pt idx="1386">
                  <c:v>42810</c:v>
                </c:pt>
                <c:pt idx="1387">
                  <c:v>42809</c:v>
                </c:pt>
                <c:pt idx="1388">
                  <c:v>42808</c:v>
                </c:pt>
                <c:pt idx="1389">
                  <c:v>42807</c:v>
                </c:pt>
                <c:pt idx="1390">
                  <c:v>42806</c:v>
                </c:pt>
                <c:pt idx="1391">
                  <c:v>42805</c:v>
                </c:pt>
                <c:pt idx="1392">
                  <c:v>42804</c:v>
                </c:pt>
                <c:pt idx="1393">
                  <c:v>42803</c:v>
                </c:pt>
                <c:pt idx="1394">
                  <c:v>42802</c:v>
                </c:pt>
                <c:pt idx="1395">
                  <c:v>42801</c:v>
                </c:pt>
                <c:pt idx="1396">
                  <c:v>42800</c:v>
                </c:pt>
                <c:pt idx="1397">
                  <c:v>42799</c:v>
                </c:pt>
                <c:pt idx="1398">
                  <c:v>42798</c:v>
                </c:pt>
                <c:pt idx="1399">
                  <c:v>42797</c:v>
                </c:pt>
                <c:pt idx="1400">
                  <c:v>42796</c:v>
                </c:pt>
                <c:pt idx="1401">
                  <c:v>42795</c:v>
                </c:pt>
                <c:pt idx="1402">
                  <c:v>42794</c:v>
                </c:pt>
                <c:pt idx="1403">
                  <c:v>42793</c:v>
                </c:pt>
                <c:pt idx="1404">
                  <c:v>42792</c:v>
                </c:pt>
                <c:pt idx="1405">
                  <c:v>42791</c:v>
                </c:pt>
                <c:pt idx="1406">
                  <c:v>42790</c:v>
                </c:pt>
                <c:pt idx="1407">
                  <c:v>42789</c:v>
                </c:pt>
                <c:pt idx="1408">
                  <c:v>42788</c:v>
                </c:pt>
                <c:pt idx="1409">
                  <c:v>42787</c:v>
                </c:pt>
                <c:pt idx="1410">
                  <c:v>42786</c:v>
                </c:pt>
                <c:pt idx="1411">
                  <c:v>42785</c:v>
                </c:pt>
                <c:pt idx="1412">
                  <c:v>42784</c:v>
                </c:pt>
                <c:pt idx="1413">
                  <c:v>42783</c:v>
                </c:pt>
                <c:pt idx="1414">
                  <c:v>42782</c:v>
                </c:pt>
                <c:pt idx="1415">
                  <c:v>42781</c:v>
                </c:pt>
                <c:pt idx="1416">
                  <c:v>42780</c:v>
                </c:pt>
                <c:pt idx="1417">
                  <c:v>42779</c:v>
                </c:pt>
                <c:pt idx="1418">
                  <c:v>42778</c:v>
                </c:pt>
                <c:pt idx="1419">
                  <c:v>42777</c:v>
                </c:pt>
                <c:pt idx="1420">
                  <c:v>42776</c:v>
                </c:pt>
                <c:pt idx="1421">
                  <c:v>42775</c:v>
                </c:pt>
                <c:pt idx="1422">
                  <c:v>42774</c:v>
                </c:pt>
                <c:pt idx="1423">
                  <c:v>42773</c:v>
                </c:pt>
                <c:pt idx="1424">
                  <c:v>42772</c:v>
                </c:pt>
                <c:pt idx="1425">
                  <c:v>42771</c:v>
                </c:pt>
                <c:pt idx="1426">
                  <c:v>42770</c:v>
                </c:pt>
                <c:pt idx="1427">
                  <c:v>42769</c:v>
                </c:pt>
                <c:pt idx="1428">
                  <c:v>42768</c:v>
                </c:pt>
                <c:pt idx="1429">
                  <c:v>42767</c:v>
                </c:pt>
                <c:pt idx="1430">
                  <c:v>42766</c:v>
                </c:pt>
                <c:pt idx="1431">
                  <c:v>42765</c:v>
                </c:pt>
                <c:pt idx="1432">
                  <c:v>42764</c:v>
                </c:pt>
                <c:pt idx="1433">
                  <c:v>42763</c:v>
                </c:pt>
                <c:pt idx="1434">
                  <c:v>42762</c:v>
                </c:pt>
                <c:pt idx="1435">
                  <c:v>42761</c:v>
                </c:pt>
                <c:pt idx="1436">
                  <c:v>42760</c:v>
                </c:pt>
                <c:pt idx="1437">
                  <c:v>42759</c:v>
                </c:pt>
                <c:pt idx="1438">
                  <c:v>42758</c:v>
                </c:pt>
                <c:pt idx="1439">
                  <c:v>42757</c:v>
                </c:pt>
                <c:pt idx="1440">
                  <c:v>42756</c:v>
                </c:pt>
                <c:pt idx="1441">
                  <c:v>42755</c:v>
                </c:pt>
                <c:pt idx="1442">
                  <c:v>42754</c:v>
                </c:pt>
                <c:pt idx="1443">
                  <c:v>42753</c:v>
                </c:pt>
                <c:pt idx="1444">
                  <c:v>42752</c:v>
                </c:pt>
                <c:pt idx="1445">
                  <c:v>42751</c:v>
                </c:pt>
                <c:pt idx="1446">
                  <c:v>42750</c:v>
                </c:pt>
                <c:pt idx="1447">
                  <c:v>42749</c:v>
                </c:pt>
                <c:pt idx="1448">
                  <c:v>42748</c:v>
                </c:pt>
                <c:pt idx="1449">
                  <c:v>42747</c:v>
                </c:pt>
                <c:pt idx="1450">
                  <c:v>42746</c:v>
                </c:pt>
                <c:pt idx="1451">
                  <c:v>42745</c:v>
                </c:pt>
                <c:pt idx="1452">
                  <c:v>42744</c:v>
                </c:pt>
                <c:pt idx="1453">
                  <c:v>42743</c:v>
                </c:pt>
                <c:pt idx="1454">
                  <c:v>42742</c:v>
                </c:pt>
                <c:pt idx="1455">
                  <c:v>42741</c:v>
                </c:pt>
                <c:pt idx="1456">
                  <c:v>42740</c:v>
                </c:pt>
                <c:pt idx="1457">
                  <c:v>42739</c:v>
                </c:pt>
                <c:pt idx="1458">
                  <c:v>42738</c:v>
                </c:pt>
                <c:pt idx="1459">
                  <c:v>42737</c:v>
                </c:pt>
                <c:pt idx="1460">
                  <c:v>42736</c:v>
                </c:pt>
                <c:pt idx="1461">
                  <c:v>42735</c:v>
                </c:pt>
                <c:pt idx="1462">
                  <c:v>42734</c:v>
                </c:pt>
                <c:pt idx="1463">
                  <c:v>42733</c:v>
                </c:pt>
                <c:pt idx="1464">
                  <c:v>42732</c:v>
                </c:pt>
                <c:pt idx="1465">
                  <c:v>42731</c:v>
                </c:pt>
                <c:pt idx="1466">
                  <c:v>42730</c:v>
                </c:pt>
                <c:pt idx="1467">
                  <c:v>42729</c:v>
                </c:pt>
                <c:pt idx="1468">
                  <c:v>42728</c:v>
                </c:pt>
                <c:pt idx="1469">
                  <c:v>42727</c:v>
                </c:pt>
                <c:pt idx="1470">
                  <c:v>42726</c:v>
                </c:pt>
                <c:pt idx="1471">
                  <c:v>42725</c:v>
                </c:pt>
                <c:pt idx="1472">
                  <c:v>42724</c:v>
                </c:pt>
                <c:pt idx="1473">
                  <c:v>42723</c:v>
                </c:pt>
                <c:pt idx="1474">
                  <c:v>42722</c:v>
                </c:pt>
                <c:pt idx="1475">
                  <c:v>42721</c:v>
                </c:pt>
                <c:pt idx="1476">
                  <c:v>42720</c:v>
                </c:pt>
                <c:pt idx="1477">
                  <c:v>42719</c:v>
                </c:pt>
                <c:pt idx="1478">
                  <c:v>42718</c:v>
                </c:pt>
                <c:pt idx="1479">
                  <c:v>42717</c:v>
                </c:pt>
                <c:pt idx="1480">
                  <c:v>42716</c:v>
                </c:pt>
                <c:pt idx="1481">
                  <c:v>42715</c:v>
                </c:pt>
                <c:pt idx="1482">
                  <c:v>42714</c:v>
                </c:pt>
                <c:pt idx="1483">
                  <c:v>42713</c:v>
                </c:pt>
                <c:pt idx="1484">
                  <c:v>42712</c:v>
                </c:pt>
                <c:pt idx="1485">
                  <c:v>42711</c:v>
                </c:pt>
                <c:pt idx="1486">
                  <c:v>42710</c:v>
                </c:pt>
                <c:pt idx="1487">
                  <c:v>42709</c:v>
                </c:pt>
                <c:pt idx="1488">
                  <c:v>42708</c:v>
                </c:pt>
                <c:pt idx="1489">
                  <c:v>42707</c:v>
                </c:pt>
                <c:pt idx="1490">
                  <c:v>42706</c:v>
                </c:pt>
                <c:pt idx="1491">
                  <c:v>42705</c:v>
                </c:pt>
                <c:pt idx="1492">
                  <c:v>42704</c:v>
                </c:pt>
                <c:pt idx="1493">
                  <c:v>42703</c:v>
                </c:pt>
                <c:pt idx="1494">
                  <c:v>42702</c:v>
                </c:pt>
                <c:pt idx="1495">
                  <c:v>42701</c:v>
                </c:pt>
                <c:pt idx="1496">
                  <c:v>42700</c:v>
                </c:pt>
                <c:pt idx="1497">
                  <c:v>42699</c:v>
                </c:pt>
                <c:pt idx="1498">
                  <c:v>42698</c:v>
                </c:pt>
                <c:pt idx="1499">
                  <c:v>42697</c:v>
                </c:pt>
                <c:pt idx="1500">
                  <c:v>42696</c:v>
                </c:pt>
                <c:pt idx="1501">
                  <c:v>42695</c:v>
                </c:pt>
                <c:pt idx="1502">
                  <c:v>42694</c:v>
                </c:pt>
                <c:pt idx="1503">
                  <c:v>42693</c:v>
                </c:pt>
                <c:pt idx="1504">
                  <c:v>42692</c:v>
                </c:pt>
                <c:pt idx="1505">
                  <c:v>42691</c:v>
                </c:pt>
                <c:pt idx="1506">
                  <c:v>42690</c:v>
                </c:pt>
                <c:pt idx="1507">
                  <c:v>42689</c:v>
                </c:pt>
                <c:pt idx="1508">
                  <c:v>42688</c:v>
                </c:pt>
                <c:pt idx="1509">
                  <c:v>42687</c:v>
                </c:pt>
                <c:pt idx="1510">
                  <c:v>42686</c:v>
                </c:pt>
                <c:pt idx="1511">
                  <c:v>42685</c:v>
                </c:pt>
                <c:pt idx="1512">
                  <c:v>42684</c:v>
                </c:pt>
                <c:pt idx="1513">
                  <c:v>42683</c:v>
                </c:pt>
                <c:pt idx="1514">
                  <c:v>42682</c:v>
                </c:pt>
                <c:pt idx="1515">
                  <c:v>42681</c:v>
                </c:pt>
                <c:pt idx="1516">
                  <c:v>42680</c:v>
                </c:pt>
                <c:pt idx="1517">
                  <c:v>42679</c:v>
                </c:pt>
                <c:pt idx="1518">
                  <c:v>42678</c:v>
                </c:pt>
                <c:pt idx="1519">
                  <c:v>42677</c:v>
                </c:pt>
                <c:pt idx="1520">
                  <c:v>42676</c:v>
                </c:pt>
                <c:pt idx="1521">
                  <c:v>42675</c:v>
                </c:pt>
                <c:pt idx="1522">
                  <c:v>42674</c:v>
                </c:pt>
                <c:pt idx="1523">
                  <c:v>42673</c:v>
                </c:pt>
                <c:pt idx="1524">
                  <c:v>42672</c:v>
                </c:pt>
                <c:pt idx="1525">
                  <c:v>42671</c:v>
                </c:pt>
                <c:pt idx="1526">
                  <c:v>42670</c:v>
                </c:pt>
                <c:pt idx="1527">
                  <c:v>42669</c:v>
                </c:pt>
                <c:pt idx="1528">
                  <c:v>42668</c:v>
                </c:pt>
                <c:pt idx="1529">
                  <c:v>42667</c:v>
                </c:pt>
                <c:pt idx="1530">
                  <c:v>42666</c:v>
                </c:pt>
                <c:pt idx="1531">
                  <c:v>42665</c:v>
                </c:pt>
                <c:pt idx="1532">
                  <c:v>42664</c:v>
                </c:pt>
                <c:pt idx="1533">
                  <c:v>42663</c:v>
                </c:pt>
                <c:pt idx="1534">
                  <c:v>42662</c:v>
                </c:pt>
                <c:pt idx="1535">
                  <c:v>42661</c:v>
                </c:pt>
                <c:pt idx="1536">
                  <c:v>42660</c:v>
                </c:pt>
                <c:pt idx="1537">
                  <c:v>42659</c:v>
                </c:pt>
                <c:pt idx="1538">
                  <c:v>42658</c:v>
                </c:pt>
                <c:pt idx="1539">
                  <c:v>42657</c:v>
                </c:pt>
                <c:pt idx="1540">
                  <c:v>42656</c:v>
                </c:pt>
                <c:pt idx="1541">
                  <c:v>42655</c:v>
                </c:pt>
                <c:pt idx="1542">
                  <c:v>42654</c:v>
                </c:pt>
                <c:pt idx="1543">
                  <c:v>42653</c:v>
                </c:pt>
                <c:pt idx="1544">
                  <c:v>42652</c:v>
                </c:pt>
                <c:pt idx="1545">
                  <c:v>42651</c:v>
                </c:pt>
                <c:pt idx="1546">
                  <c:v>42650</c:v>
                </c:pt>
                <c:pt idx="1547">
                  <c:v>42649</c:v>
                </c:pt>
                <c:pt idx="1548">
                  <c:v>42648</c:v>
                </c:pt>
                <c:pt idx="1549">
                  <c:v>42647</c:v>
                </c:pt>
                <c:pt idx="1550">
                  <c:v>42646</c:v>
                </c:pt>
                <c:pt idx="1551">
                  <c:v>42645</c:v>
                </c:pt>
                <c:pt idx="1552">
                  <c:v>42644</c:v>
                </c:pt>
                <c:pt idx="1553">
                  <c:v>42643</c:v>
                </c:pt>
                <c:pt idx="1554">
                  <c:v>42642</c:v>
                </c:pt>
                <c:pt idx="1555">
                  <c:v>42641</c:v>
                </c:pt>
                <c:pt idx="1556">
                  <c:v>42640</c:v>
                </c:pt>
                <c:pt idx="1557">
                  <c:v>42639</c:v>
                </c:pt>
                <c:pt idx="1558">
                  <c:v>42638</c:v>
                </c:pt>
                <c:pt idx="1559">
                  <c:v>42637</c:v>
                </c:pt>
                <c:pt idx="1560">
                  <c:v>42636</c:v>
                </c:pt>
                <c:pt idx="1561">
                  <c:v>42635</c:v>
                </c:pt>
                <c:pt idx="1562">
                  <c:v>42634</c:v>
                </c:pt>
                <c:pt idx="1563">
                  <c:v>42633</c:v>
                </c:pt>
                <c:pt idx="1564">
                  <c:v>42632</c:v>
                </c:pt>
                <c:pt idx="1565">
                  <c:v>42631</c:v>
                </c:pt>
                <c:pt idx="1566">
                  <c:v>42630</c:v>
                </c:pt>
                <c:pt idx="1567">
                  <c:v>42629</c:v>
                </c:pt>
                <c:pt idx="1568">
                  <c:v>42628</c:v>
                </c:pt>
                <c:pt idx="1569">
                  <c:v>42627</c:v>
                </c:pt>
                <c:pt idx="1570">
                  <c:v>42626</c:v>
                </c:pt>
                <c:pt idx="1571">
                  <c:v>42625</c:v>
                </c:pt>
                <c:pt idx="1572">
                  <c:v>42624</c:v>
                </c:pt>
                <c:pt idx="1573">
                  <c:v>42623</c:v>
                </c:pt>
                <c:pt idx="1574">
                  <c:v>42622</c:v>
                </c:pt>
                <c:pt idx="1575">
                  <c:v>42621</c:v>
                </c:pt>
                <c:pt idx="1576">
                  <c:v>42620</c:v>
                </c:pt>
                <c:pt idx="1577">
                  <c:v>42619</c:v>
                </c:pt>
                <c:pt idx="1578">
                  <c:v>42618</c:v>
                </c:pt>
                <c:pt idx="1579">
                  <c:v>42617</c:v>
                </c:pt>
                <c:pt idx="1580">
                  <c:v>42616</c:v>
                </c:pt>
                <c:pt idx="1581">
                  <c:v>42615</c:v>
                </c:pt>
                <c:pt idx="1582">
                  <c:v>42614</c:v>
                </c:pt>
                <c:pt idx="1583">
                  <c:v>42613</c:v>
                </c:pt>
                <c:pt idx="1584">
                  <c:v>42612</c:v>
                </c:pt>
                <c:pt idx="1585">
                  <c:v>42611</c:v>
                </c:pt>
                <c:pt idx="1586">
                  <c:v>42610</c:v>
                </c:pt>
                <c:pt idx="1587">
                  <c:v>42609</c:v>
                </c:pt>
                <c:pt idx="1588">
                  <c:v>42608</c:v>
                </c:pt>
                <c:pt idx="1589">
                  <c:v>42607</c:v>
                </c:pt>
                <c:pt idx="1590">
                  <c:v>42606</c:v>
                </c:pt>
                <c:pt idx="1591">
                  <c:v>42605</c:v>
                </c:pt>
                <c:pt idx="1592">
                  <c:v>42604</c:v>
                </c:pt>
                <c:pt idx="1593">
                  <c:v>42603</c:v>
                </c:pt>
                <c:pt idx="1594">
                  <c:v>42602</c:v>
                </c:pt>
                <c:pt idx="1595">
                  <c:v>42601</c:v>
                </c:pt>
                <c:pt idx="1596">
                  <c:v>42600</c:v>
                </c:pt>
                <c:pt idx="1597">
                  <c:v>42599</c:v>
                </c:pt>
                <c:pt idx="1598">
                  <c:v>42598</c:v>
                </c:pt>
                <c:pt idx="1599">
                  <c:v>42597</c:v>
                </c:pt>
                <c:pt idx="1600">
                  <c:v>42596</c:v>
                </c:pt>
                <c:pt idx="1601">
                  <c:v>42595</c:v>
                </c:pt>
                <c:pt idx="1602">
                  <c:v>42594</c:v>
                </c:pt>
                <c:pt idx="1603">
                  <c:v>42593</c:v>
                </c:pt>
                <c:pt idx="1604">
                  <c:v>42592</c:v>
                </c:pt>
                <c:pt idx="1605">
                  <c:v>42591</c:v>
                </c:pt>
                <c:pt idx="1606">
                  <c:v>42590</c:v>
                </c:pt>
                <c:pt idx="1607">
                  <c:v>42589</c:v>
                </c:pt>
                <c:pt idx="1608">
                  <c:v>42588</c:v>
                </c:pt>
                <c:pt idx="1609">
                  <c:v>42587</c:v>
                </c:pt>
                <c:pt idx="1610">
                  <c:v>42586</c:v>
                </c:pt>
                <c:pt idx="1611">
                  <c:v>42585</c:v>
                </c:pt>
                <c:pt idx="1612">
                  <c:v>42584</c:v>
                </c:pt>
                <c:pt idx="1613">
                  <c:v>42583</c:v>
                </c:pt>
                <c:pt idx="1614">
                  <c:v>42582</c:v>
                </c:pt>
                <c:pt idx="1615">
                  <c:v>42581</c:v>
                </c:pt>
                <c:pt idx="1616">
                  <c:v>42580</c:v>
                </c:pt>
                <c:pt idx="1617">
                  <c:v>42579</c:v>
                </c:pt>
                <c:pt idx="1618">
                  <c:v>42578</c:v>
                </c:pt>
                <c:pt idx="1619">
                  <c:v>42577</c:v>
                </c:pt>
                <c:pt idx="1620">
                  <c:v>42576</c:v>
                </c:pt>
                <c:pt idx="1621">
                  <c:v>42575</c:v>
                </c:pt>
                <c:pt idx="1622">
                  <c:v>42574</c:v>
                </c:pt>
                <c:pt idx="1623">
                  <c:v>42573</c:v>
                </c:pt>
                <c:pt idx="1624">
                  <c:v>42572</c:v>
                </c:pt>
                <c:pt idx="1625">
                  <c:v>42571</c:v>
                </c:pt>
                <c:pt idx="1626">
                  <c:v>42570</c:v>
                </c:pt>
                <c:pt idx="1627">
                  <c:v>42569</c:v>
                </c:pt>
                <c:pt idx="1628">
                  <c:v>42568</c:v>
                </c:pt>
                <c:pt idx="1629">
                  <c:v>42567</c:v>
                </c:pt>
                <c:pt idx="1630">
                  <c:v>42566</c:v>
                </c:pt>
                <c:pt idx="1631">
                  <c:v>42565</c:v>
                </c:pt>
                <c:pt idx="1632">
                  <c:v>42564</c:v>
                </c:pt>
                <c:pt idx="1633">
                  <c:v>42563</c:v>
                </c:pt>
                <c:pt idx="1634">
                  <c:v>42562</c:v>
                </c:pt>
                <c:pt idx="1635">
                  <c:v>42561</c:v>
                </c:pt>
                <c:pt idx="1636">
                  <c:v>42560</c:v>
                </c:pt>
                <c:pt idx="1637">
                  <c:v>42559</c:v>
                </c:pt>
                <c:pt idx="1638">
                  <c:v>42558</c:v>
                </c:pt>
                <c:pt idx="1639">
                  <c:v>42557</c:v>
                </c:pt>
                <c:pt idx="1640">
                  <c:v>42556</c:v>
                </c:pt>
                <c:pt idx="1641">
                  <c:v>42555</c:v>
                </c:pt>
                <c:pt idx="1642">
                  <c:v>42554</c:v>
                </c:pt>
                <c:pt idx="1643">
                  <c:v>42553</c:v>
                </c:pt>
                <c:pt idx="1644">
                  <c:v>42552</c:v>
                </c:pt>
                <c:pt idx="1645">
                  <c:v>42551</c:v>
                </c:pt>
                <c:pt idx="1646">
                  <c:v>42550</c:v>
                </c:pt>
                <c:pt idx="1647">
                  <c:v>42549</c:v>
                </c:pt>
                <c:pt idx="1648">
                  <c:v>42548</c:v>
                </c:pt>
                <c:pt idx="1649">
                  <c:v>42547</c:v>
                </c:pt>
                <c:pt idx="1650">
                  <c:v>42546</c:v>
                </c:pt>
                <c:pt idx="1651">
                  <c:v>42545</c:v>
                </c:pt>
                <c:pt idx="1652">
                  <c:v>42544</c:v>
                </c:pt>
                <c:pt idx="1653">
                  <c:v>42543</c:v>
                </c:pt>
                <c:pt idx="1654">
                  <c:v>42542</c:v>
                </c:pt>
                <c:pt idx="1655">
                  <c:v>42541</c:v>
                </c:pt>
                <c:pt idx="1656">
                  <c:v>42540</c:v>
                </c:pt>
                <c:pt idx="1657">
                  <c:v>42539</c:v>
                </c:pt>
                <c:pt idx="1658">
                  <c:v>42538</c:v>
                </c:pt>
                <c:pt idx="1659">
                  <c:v>42537</c:v>
                </c:pt>
                <c:pt idx="1660">
                  <c:v>42536</c:v>
                </c:pt>
                <c:pt idx="1661">
                  <c:v>42535</c:v>
                </c:pt>
                <c:pt idx="1662">
                  <c:v>42534</c:v>
                </c:pt>
                <c:pt idx="1663">
                  <c:v>42533</c:v>
                </c:pt>
                <c:pt idx="1664">
                  <c:v>42532</c:v>
                </c:pt>
                <c:pt idx="1665">
                  <c:v>42531</c:v>
                </c:pt>
                <c:pt idx="1666">
                  <c:v>42530</c:v>
                </c:pt>
                <c:pt idx="1667">
                  <c:v>42529</c:v>
                </c:pt>
                <c:pt idx="1668">
                  <c:v>42528</c:v>
                </c:pt>
                <c:pt idx="1669">
                  <c:v>42527</c:v>
                </c:pt>
                <c:pt idx="1670">
                  <c:v>42526</c:v>
                </c:pt>
                <c:pt idx="1671">
                  <c:v>42525</c:v>
                </c:pt>
                <c:pt idx="1672">
                  <c:v>42524</c:v>
                </c:pt>
                <c:pt idx="1673">
                  <c:v>42523</c:v>
                </c:pt>
                <c:pt idx="1674">
                  <c:v>42522</c:v>
                </c:pt>
                <c:pt idx="1675">
                  <c:v>42521</c:v>
                </c:pt>
                <c:pt idx="1676">
                  <c:v>42520</c:v>
                </c:pt>
                <c:pt idx="1677">
                  <c:v>42519</c:v>
                </c:pt>
                <c:pt idx="1678">
                  <c:v>42518</c:v>
                </c:pt>
                <c:pt idx="1679">
                  <c:v>42517</c:v>
                </c:pt>
                <c:pt idx="1680">
                  <c:v>42516</c:v>
                </c:pt>
                <c:pt idx="1681">
                  <c:v>42515</c:v>
                </c:pt>
                <c:pt idx="1682">
                  <c:v>42514</c:v>
                </c:pt>
                <c:pt idx="1683">
                  <c:v>42513</c:v>
                </c:pt>
                <c:pt idx="1684">
                  <c:v>42512</c:v>
                </c:pt>
                <c:pt idx="1685">
                  <c:v>42511</c:v>
                </c:pt>
                <c:pt idx="1686">
                  <c:v>42510</c:v>
                </c:pt>
                <c:pt idx="1687">
                  <c:v>42509</c:v>
                </c:pt>
                <c:pt idx="1688">
                  <c:v>42508</c:v>
                </c:pt>
                <c:pt idx="1689">
                  <c:v>42507</c:v>
                </c:pt>
                <c:pt idx="1690">
                  <c:v>42506</c:v>
                </c:pt>
                <c:pt idx="1691">
                  <c:v>42505</c:v>
                </c:pt>
                <c:pt idx="1692">
                  <c:v>42504</c:v>
                </c:pt>
                <c:pt idx="1693">
                  <c:v>42503</c:v>
                </c:pt>
                <c:pt idx="1694">
                  <c:v>42502</c:v>
                </c:pt>
                <c:pt idx="1695">
                  <c:v>42501</c:v>
                </c:pt>
                <c:pt idx="1696">
                  <c:v>42500</c:v>
                </c:pt>
                <c:pt idx="1697">
                  <c:v>42499</c:v>
                </c:pt>
                <c:pt idx="1698">
                  <c:v>42498</c:v>
                </c:pt>
                <c:pt idx="1699">
                  <c:v>42497</c:v>
                </c:pt>
                <c:pt idx="1700">
                  <c:v>42496</c:v>
                </c:pt>
                <c:pt idx="1701">
                  <c:v>42495</c:v>
                </c:pt>
                <c:pt idx="1702">
                  <c:v>42494</c:v>
                </c:pt>
                <c:pt idx="1703">
                  <c:v>42493</c:v>
                </c:pt>
                <c:pt idx="1704">
                  <c:v>42492</c:v>
                </c:pt>
                <c:pt idx="1705">
                  <c:v>42491</c:v>
                </c:pt>
                <c:pt idx="1706">
                  <c:v>42490</c:v>
                </c:pt>
                <c:pt idx="1707">
                  <c:v>42489</c:v>
                </c:pt>
                <c:pt idx="1708">
                  <c:v>42488</c:v>
                </c:pt>
                <c:pt idx="1709">
                  <c:v>42487</c:v>
                </c:pt>
                <c:pt idx="1710">
                  <c:v>42486</c:v>
                </c:pt>
                <c:pt idx="1711">
                  <c:v>42485</c:v>
                </c:pt>
                <c:pt idx="1712">
                  <c:v>42484</c:v>
                </c:pt>
                <c:pt idx="1713">
                  <c:v>42483</c:v>
                </c:pt>
                <c:pt idx="1714">
                  <c:v>42482</c:v>
                </c:pt>
                <c:pt idx="1715">
                  <c:v>42481</c:v>
                </c:pt>
                <c:pt idx="1716">
                  <c:v>42480</c:v>
                </c:pt>
                <c:pt idx="1717">
                  <c:v>42479</c:v>
                </c:pt>
                <c:pt idx="1718">
                  <c:v>42478</c:v>
                </c:pt>
                <c:pt idx="1719">
                  <c:v>42477</c:v>
                </c:pt>
                <c:pt idx="1720">
                  <c:v>42476</c:v>
                </c:pt>
                <c:pt idx="1721">
                  <c:v>42475</c:v>
                </c:pt>
                <c:pt idx="1722">
                  <c:v>42474</c:v>
                </c:pt>
                <c:pt idx="1723">
                  <c:v>42473</c:v>
                </c:pt>
                <c:pt idx="1724">
                  <c:v>42472</c:v>
                </c:pt>
                <c:pt idx="1725">
                  <c:v>42471</c:v>
                </c:pt>
                <c:pt idx="1726">
                  <c:v>42470</c:v>
                </c:pt>
                <c:pt idx="1727">
                  <c:v>42469</c:v>
                </c:pt>
                <c:pt idx="1728">
                  <c:v>42468</c:v>
                </c:pt>
                <c:pt idx="1729">
                  <c:v>42467</c:v>
                </c:pt>
                <c:pt idx="1730">
                  <c:v>42466</c:v>
                </c:pt>
                <c:pt idx="1731">
                  <c:v>42465</c:v>
                </c:pt>
                <c:pt idx="1732">
                  <c:v>42464</c:v>
                </c:pt>
                <c:pt idx="1733">
                  <c:v>42463</c:v>
                </c:pt>
                <c:pt idx="1734">
                  <c:v>42462</c:v>
                </c:pt>
                <c:pt idx="1735">
                  <c:v>42461</c:v>
                </c:pt>
                <c:pt idx="1736">
                  <c:v>42460</c:v>
                </c:pt>
                <c:pt idx="1737">
                  <c:v>42459</c:v>
                </c:pt>
                <c:pt idx="1738">
                  <c:v>42458</c:v>
                </c:pt>
                <c:pt idx="1739">
                  <c:v>42457</c:v>
                </c:pt>
                <c:pt idx="1740">
                  <c:v>42456</c:v>
                </c:pt>
                <c:pt idx="1741">
                  <c:v>42455</c:v>
                </c:pt>
                <c:pt idx="1742">
                  <c:v>42454</c:v>
                </c:pt>
                <c:pt idx="1743">
                  <c:v>42453</c:v>
                </c:pt>
                <c:pt idx="1744">
                  <c:v>42452</c:v>
                </c:pt>
                <c:pt idx="1745">
                  <c:v>42451</c:v>
                </c:pt>
                <c:pt idx="1746">
                  <c:v>42450</c:v>
                </c:pt>
                <c:pt idx="1747">
                  <c:v>42449</c:v>
                </c:pt>
                <c:pt idx="1748">
                  <c:v>42448</c:v>
                </c:pt>
                <c:pt idx="1749">
                  <c:v>42447</c:v>
                </c:pt>
                <c:pt idx="1750">
                  <c:v>42446</c:v>
                </c:pt>
                <c:pt idx="1751">
                  <c:v>42445</c:v>
                </c:pt>
                <c:pt idx="1752">
                  <c:v>42444</c:v>
                </c:pt>
                <c:pt idx="1753">
                  <c:v>42443</c:v>
                </c:pt>
                <c:pt idx="1754">
                  <c:v>42442</c:v>
                </c:pt>
                <c:pt idx="1755">
                  <c:v>42441</c:v>
                </c:pt>
                <c:pt idx="1756">
                  <c:v>42440</c:v>
                </c:pt>
                <c:pt idx="1757">
                  <c:v>42439</c:v>
                </c:pt>
                <c:pt idx="1758">
                  <c:v>42438</c:v>
                </c:pt>
                <c:pt idx="1759">
                  <c:v>42437</c:v>
                </c:pt>
                <c:pt idx="1760">
                  <c:v>42436</c:v>
                </c:pt>
                <c:pt idx="1761">
                  <c:v>42435</c:v>
                </c:pt>
                <c:pt idx="1762">
                  <c:v>42434</c:v>
                </c:pt>
                <c:pt idx="1763">
                  <c:v>42433</c:v>
                </c:pt>
                <c:pt idx="1764">
                  <c:v>42432</c:v>
                </c:pt>
                <c:pt idx="1765">
                  <c:v>42431</c:v>
                </c:pt>
                <c:pt idx="1766">
                  <c:v>42430</c:v>
                </c:pt>
                <c:pt idx="1767">
                  <c:v>42429</c:v>
                </c:pt>
                <c:pt idx="1768">
                  <c:v>42428</c:v>
                </c:pt>
                <c:pt idx="1769">
                  <c:v>42427</c:v>
                </c:pt>
                <c:pt idx="1770">
                  <c:v>42426</c:v>
                </c:pt>
                <c:pt idx="1771">
                  <c:v>42425</c:v>
                </c:pt>
                <c:pt idx="1772">
                  <c:v>42424</c:v>
                </c:pt>
                <c:pt idx="1773">
                  <c:v>42423</c:v>
                </c:pt>
                <c:pt idx="1774">
                  <c:v>42422</c:v>
                </c:pt>
                <c:pt idx="1775">
                  <c:v>42421</c:v>
                </c:pt>
                <c:pt idx="1776">
                  <c:v>42420</c:v>
                </c:pt>
                <c:pt idx="1777">
                  <c:v>42419</c:v>
                </c:pt>
                <c:pt idx="1778">
                  <c:v>42418</c:v>
                </c:pt>
                <c:pt idx="1779">
                  <c:v>42417</c:v>
                </c:pt>
                <c:pt idx="1780">
                  <c:v>42416</c:v>
                </c:pt>
                <c:pt idx="1781">
                  <c:v>42415</c:v>
                </c:pt>
                <c:pt idx="1782">
                  <c:v>42414</c:v>
                </c:pt>
                <c:pt idx="1783">
                  <c:v>42413</c:v>
                </c:pt>
                <c:pt idx="1784">
                  <c:v>42412</c:v>
                </c:pt>
                <c:pt idx="1785">
                  <c:v>42411</c:v>
                </c:pt>
                <c:pt idx="1786">
                  <c:v>42410</c:v>
                </c:pt>
                <c:pt idx="1787">
                  <c:v>42409</c:v>
                </c:pt>
                <c:pt idx="1788">
                  <c:v>42408</c:v>
                </c:pt>
                <c:pt idx="1789">
                  <c:v>42407</c:v>
                </c:pt>
                <c:pt idx="1790">
                  <c:v>42406</c:v>
                </c:pt>
                <c:pt idx="1791">
                  <c:v>42405</c:v>
                </c:pt>
                <c:pt idx="1792">
                  <c:v>42404</c:v>
                </c:pt>
                <c:pt idx="1793">
                  <c:v>42403</c:v>
                </c:pt>
                <c:pt idx="1794">
                  <c:v>42402</c:v>
                </c:pt>
                <c:pt idx="1795">
                  <c:v>42401</c:v>
                </c:pt>
                <c:pt idx="1796">
                  <c:v>42400</c:v>
                </c:pt>
                <c:pt idx="1797">
                  <c:v>42399</c:v>
                </c:pt>
                <c:pt idx="1798">
                  <c:v>42398</c:v>
                </c:pt>
                <c:pt idx="1799">
                  <c:v>42397</c:v>
                </c:pt>
                <c:pt idx="1800">
                  <c:v>42396</c:v>
                </c:pt>
                <c:pt idx="1801">
                  <c:v>42395</c:v>
                </c:pt>
                <c:pt idx="1802">
                  <c:v>42394</c:v>
                </c:pt>
                <c:pt idx="1803">
                  <c:v>42393</c:v>
                </c:pt>
                <c:pt idx="1804">
                  <c:v>42392</c:v>
                </c:pt>
                <c:pt idx="1805">
                  <c:v>42391</c:v>
                </c:pt>
                <c:pt idx="1806">
                  <c:v>42390</c:v>
                </c:pt>
                <c:pt idx="1807">
                  <c:v>42389</c:v>
                </c:pt>
                <c:pt idx="1808">
                  <c:v>42388</c:v>
                </c:pt>
                <c:pt idx="1809">
                  <c:v>42387</c:v>
                </c:pt>
                <c:pt idx="1810">
                  <c:v>42386</c:v>
                </c:pt>
                <c:pt idx="1811">
                  <c:v>42385</c:v>
                </c:pt>
                <c:pt idx="1812">
                  <c:v>42384</c:v>
                </c:pt>
                <c:pt idx="1813">
                  <c:v>42383</c:v>
                </c:pt>
                <c:pt idx="1814">
                  <c:v>42382</c:v>
                </c:pt>
                <c:pt idx="1815">
                  <c:v>42381</c:v>
                </c:pt>
                <c:pt idx="1816">
                  <c:v>42380</c:v>
                </c:pt>
                <c:pt idx="1817">
                  <c:v>42379</c:v>
                </c:pt>
                <c:pt idx="1818">
                  <c:v>42378</c:v>
                </c:pt>
                <c:pt idx="1819">
                  <c:v>42377</c:v>
                </c:pt>
                <c:pt idx="1820">
                  <c:v>42376</c:v>
                </c:pt>
                <c:pt idx="1821">
                  <c:v>42375</c:v>
                </c:pt>
                <c:pt idx="1822">
                  <c:v>42374</c:v>
                </c:pt>
                <c:pt idx="1823">
                  <c:v>42373</c:v>
                </c:pt>
                <c:pt idx="1824">
                  <c:v>42372</c:v>
                </c:pt>
                <c:pt idx="1825">
                  <c:v>42371</c:v>
                </c:pt>
                <c:pt idx="1826">
                  <c:v>42370</c:v>
                </c:pt>
                <c:pt idx="1827">
                  <c:v>42369</c:v>
                </c:pt>
              </c:numCache>
            </c:numRef>
          </c:cat>
          <c:val>
            <c:numRef>
              <c:f>TradingAnalysis!$D$18:$D$1845</c:f>
              <c:numCache>
                <c:formatCode>#,##0</c:formatCode>
                <c:ptCount val="1828"/>
                <c:pt idx="0">
                  <c:v>187</c:v>
                </c:pt>
                <c:pt idx="1">
                  <c:v>186</c:v>
                </c:pt>
                <c:pt idx="2">
                  <c:v>185</c:v>
                </c:pt>
                <c:pt idx="3">
                  <c:v>184</c:v>
                </c:pt>
                <c:pt idx="4">
                  <c:v>183</c:v>
                </c:pt>
                <c:pt idx="5">
                  <c:v>182</c:v>
                </c:pt>
                <c:pt idx="6">
                  <c:v>181</c:v>
                </c:pt>
                <c:pt idx="7">
                  <c:v>180</c:v>
                </c:pt>
                <c:pt idx="8">
                  <c:v>179</c:v>
                </c:pt>
                <c:pt idx="9">
                  <c:v>178</c:v>
                </c:pt>
                <c:pt idx="10">
                  <c:v>177</c:v>
                </c:pt>
                <c:pt idx="11">
                  <c:v>176</c:v>
                </c:pt>
                <c:pt idx="12">
                  <c:v>175</c:v>
                </c:pt>
                <c:pt idx="13">
                  <c:v>174</c:v>
                </c:pt>
                <c:pt idx="14">
                  <c:v>173</c:v>
                </c:pt>
                <c:pt idx="15">
                  <c:v>172</c:v>
                </c:pt>
                <c:pt idx="16">
                  <c:v>171</c:v>
                </c:pt>
                <c:pt idx="17">
                  <c:v>170</c:v>
                </c:pt>
                <c:pt idx="18">
                  <c:v>169</c:v>
                </c:pt>
                <c:pt idx="19">
                  <c:v>168</c:v>
                </c:pt>
                <c:pt idx="20">
                  <c:v>167</c:v>
                </c:pt>
                <c:pt idx="21">
                  <c:v>166</c:v>
                </c:pt>
                <c:pt idx="22">
                  <c:v>165</c:v>
                </c:pt>
                <c:pt idx="23">
                  <c:v>164</c:v>
                </c:pt>
                <c:pt idx="24">
                  <c:v>163</c:v>
                </c:pt>
                <c:pt idx="25">
                  <c:v>162</c:v>
                </c:pt>
                <c:pt idx="26">
                  <c:v>161</c:v>
                </c:pt>
                <c:pt idx="27">
                  <c:v>160</c:v>
                </c:pt>
                <c:pt idx="28">
                  <c:v>159</c:v>
                </c:pt>
                <c:pt idx="29">
                  <c:v>158</c:v>
                </c:pt>
                <c:pt idx="30">
                  <c:v>157</c:v>
                </c:pt>
                <c:pt idx="31">
                  <c:v>156</c:v>
                </c:pt>
                <c:pt idx="32">
                  <c:v>155</c:v>
                </c:pt>
                <c:pt idx="33">
                  <c:v>154</c:v>
                </c:pt>
                <c:pt idx="34">
                  <c:v>153</c:v>
                </c:pt>
                <c:pt idx="35">
                  <c:v>152</c:v>
                </c:pt>
                <c:pt idx="36">
                  <c:v>151</c:v>
                </c:pt>
                <c:pt idx="37">
                  <c:v>150</c:v>
                </c:pt>
                <c:pt idx="38">
                  <c:v>149</c:v>
                </c:pt>
                <c:pt idx="39">
                  <c:v>148</c:v>
                </c:pt>
                <c:pt idx="40">
                  <c:v>147</c:v>
                </c:pt>
                <c:pt idx="41">
                  <c:v>146</c:v>
                </c:pt>
                <c:pt idx="42">
                  <c:v>145</c:v>
                </c:pt>
                <c:pt idx="43">
                  <c:v>144</c:v>
                </c:pt>
                <c:pt idx="44">
                  <c:v>143</c:v>
                </c:pt>
                <c:pt idx="45">
                  <c:v>142</c:v>
                </c:pt>
                <c:pt idx="46">
                  <c:v>141</c:v>
                </c:pt>
                <c:pt idx="47">
                  <c:v>140</c:v>
                </c:pt>
                <c:pt idx="48">
                  <c:v>139</c:v>
                </c:pt>
                <c:pt idx="49">
                  <c:v>138</c:v>
                </c:pt>
                <c:pt idx="50">
                  <c:v>137</c:v>
                </c:pt>
                <c:pt idx="51">
                  <c:v>136</c:v>
                </c:pt>
                <c:pt idx="52">
                  <c:v>135</c:v>
                </c:pt>
                <c:pt idx="53">
                  <c:v>134</c:v>
                </c:pt>
                <c:pt idx="54">
                  <c:v>133</c:v>
                </c:pt>
                <c:pt idx="55">
                  <c:v>132</c:v>
                </c:pt>
                <c:pt idx="56">
                  <c:v>131</c:v>
                </c:pt>
                <c:pt idx="57">
                  <c:v>130</c:v>
                </c:pt>
                <c:pt idx="58">
                  <c:v>129</c:v>
                </c:pt>
                <c:pt idx="59">
                  <c:v>128</c:v>
                </c:pt>
                <c:pt idx="60">
                  <c:v>127</c:v>
                </c:pt>
                <c:pt idx="61">
                  <c:v>126</c:v>
                </c:pt>
                <c:pt idx="62">
                  <c:v>125</c:v>
                </c:pt>
                <c:pt idx="63">
                  <c:v>124</c:v>
                </c:pt>
                <c:pt idx="64">
                  <c:v>123</c:v>
                </c:pt>
                <c:pt idx="65">
                  <c:v>122</c:v>
                </c:pt>
                <c:pt idx="66">
                  <c:v>121</c:v>
                </c:pt>
                <c:pt idx="67">
                  <c:v>120</c:v>
                </c:pt>
                <c:pt idx="68">
                  <c:v>119</c:v>
                </c:pt>
                <c:pt idx="69">
                  <c:v>118</c:v>
                </c:pt>
                <c:pt idx="70">
                  <c:v>117</c:v>
                </c:pt>
                <c:pt idx="71">
                  <c:v>115.99999999999999</c:v>
                </c:pt>
                <c:pt idx="72">
                  <c:v>114.99999999999999</c:v>
                </c:pt>
                <c:pt idx="73">
                  <c:v>113.99999999999999</c:v>
                </c:pt>
                <c:pt idx="74">
                  <c:v>112.99999999999999</c:v>
                </c:pt>
                <c:pt idx="75">
                  <c:v>112.00000000000001</c:v>
                </c:pt>
                <c:pt idx="76">
                  <c:v>111.00000000000001</c:v>
                </c:pt>
                <c:pt idx="77">
                  <c:v>110.00000000000001</c:v>
                </c:pt>
                <c:pt idx="78">
                  <c:v>109.00000000000001</c:v>
                </c:pt>
                <c:pt idx="79">
                  <c:v>108</c:v>
                </c:pt>
                <c:pt idx="80">
                  <c:v>107</c:v>
                </c:pt>
                <c:pt idx="81">
                  <c:v>106</c:v>
                </c:pt>
                <c:pt idx="82">
                  <c:v>105</c:v>
                </c:pt>
                <c:pt idx="83">
                  <c:v>104</c:v>
                </c:pt>
                <c:pt idx="84">
                  <c:v>103</c:v>
                </c:pt>
                <c:pt idx="85">
                  <c:v>102</c:v>
                </c:pt>
                <c:pt idx="86">
                  <c:v>101</c:v>
                </c:pt>
                <c:pt idx="87">
                  <c:v>100</c:v>
                </c:pt>
                <c:pt idx="88">
                  <c:v>101</c:v>
                </c:pt>
                <c:pt idx="89">
                  <c:v>102</c:v>
                </c:pt>
                <c:pt idx="90">
                  <c:v>103</c:v>
                </c:pt>
                <c:pt idx="91">
                  <c:v>104</c:v>
                </c:pt>
                <c:pt idx="92">
                  <c:v>105</c:v>
                </c:pt>
                <c:pt idx="93">
                  <c:v>106</c:v>
                </c:pt>
                <c:pt idx="94">
                  <c:v>107</c:v>
                </c:pt>
                <c:pt idx="95">
                  <c:v>108</c:v>
                </c:pt>
                <c:pt idx="96">
                  <c:v>109.00000000000001</c:v>
                </c:pt>
                <c:pt idx="97">
                  <c:v>110.00000000000001</c:v>
                </c:pt>
                <c:pt idx="98">
                  <c:v>111.00000000000001</c:v>
                </c:pt>
                <c:pt idx="99">
                  <c:v>112.00000000000001</c:v>
                </c:pt>
                <c:pt idx="100">
                  <c:v>112.99999999999999</c:v>
                </c:pt>
                <c:pt idx="101">
                  <c:v>113.99999999999999</c:v>
                </c:pt>
                <c:pt idx="102">
                  <c:v>114.99999999999999</c:v>
                </c:pt>
                <c:pt idx="103">
                  <c:v>115.99999999999999</c:v>
                </c:pt>
                <c:pt idx="104">
                  <c:v>117</c:v>
                </c:pt>
                <c:pt idx="105">
                  <c:v>118</c:v>
                </c:pt>
                <c:pt idx="106">
                  <c:v>119</c:v>
                </c:pt>
                <c:pt idx="107">
                  <c:v>120</c:v>
                </c:pt>
                <c:pt idx="108">
                  <c:v>121</c:v>
                </c:pt>
                <c:pt idx="109">
                  <c:v>122</c:v>
                </c:pt>
                <c:pt idx="110">
                  <c:v>123</c:v>
                </c:pt>
                <c:pt idx="111">
                  <c:v>124</c:v>
                </c:pt>
                <c:pt idx="112">
                  <c:v>125</c:v>
                </c:pt>
                <c:pt idx="113">
                  <c:v>126</c:v>
                </c:pt>
                <c:pt idx="114">
                  <c:v>127</c:v>
                </c:pt>
                <c:pt idx="115">
                  <c:v>128</c:v>
                </c:pt>
                <c:pt idx="116">
                  <c:v>129</c:v>
                </c:pt>
                <c:pt idx="117">
                  <c:v>130</c:v>
                </c:pt>
                <c:pt idx="118">
                  <c:v>131</c:v>
                </c:pt>
                <c:pt idx="119">
                  <c:v>132</c:v>
                </c:pt>
                <c:pt idx="120">
                  <c:v>133</c:v>
                </c:pt>
                <c:pt idx="121">
                  <c:v>134</c:v>
                </c:pt>
                <c:pt idx="122">
                  <c:v>135</c:v>
                </c:pt>
                <c:pt idx="123">
                  <c:v>136</c:v>
                </c:pt>
                <c:pt idx="124">
                  <c:v>137</c:v>
                </c:pt>
                <c:pt idx="125">
                  <c:v>138</c:v>
                </c:pt>
                <c:pt idx="126">
                  <c:v>139</c:v>
                </c:pt>
                <c:pt idx="127">
                  <c:v>140</c:v>
                </c:pt>
                <c:pt idx="128">
                  <c:v>141</c:v>
                </c:pt>
                <c:pt idx="129">
                  <c:v>142</c:v>
                </c:pt>
                <c:pt idx="130">
                  <c:v>143</c:v>
                </c:pt>
                <c:pt idx="131">
                  <c:v>144</c:v>
                </c:pt>
                <c:pt idx="132">
                  <c:v>145</c:v>
                </c:pt>
                <c:pt idx="133">
                  <c:v>146</c:v>
                </c:pt>
                <c:pt idx="134">
                  <c:v>147</c:v>
                </c:pt>
                <c:pt idx="135">
                  <c:v>148</c:v>
                </c:pt>
                <c:pt idx="136">
                  <c:v>149</c:v>
                </c:pt>
                <c:pt idx="137">
                  <c:v>150</c:v>
                </c:pt>
                <c:pt idx="138">
                  <c:v>151</c:v>
                </c:pt>
                <c:pt idx="139">
                  <c:v>152</c:v>
                </c:pt>
                <c:pt idx="140">
                  <c:v>153</c:v>
                </c:pt>
                <c:pt idx="141">
                  <c:v>154</c:v>
                </c:pt>
                <c:pt idx="142">
                  <c:v>155</c:v>
                </c:pt>
                <c:pt idx="143">
                  <c:v>156</c:v>
                </c:pt>
                <c:pt idx="144">
                  <c:v>157</c:v>
                </c:pt>
                <c:pt idx="145">
                  <c:v>158</c:v>
                </c:pt>
                <c:pt idx="146">
                  <c:v>159</c:v>
                </c:pt>
                <c:pt idx="147">
                  <c:v>160</c:v>
                </c:pt>
                <c:pt idx="148">
                  <c:v>161</c:v>
                </c:pt>
                <c:pt idx="149">
                  <c:v>162</c:v>
                </c:pt>
                <c:pt idx="150">
                  <c:v>163</c:v>
                </c:pt>
                <c:pt idx="151">
                  <c:v>164</c:v>
                </c:pt>
                <c:pt idx="152">
                  <c:v>165</c:v>
                </c:pt>
                <c:pt idx="153">
                  <c:v>166</c:v>
                </c:pt>
                <c:pt idx="154">
                  <c:v>167</c:v>
                </c:pt>
                <c:pt idx="155">
                  <c:v>168</c:v>
                </c:pt>
                <c:pt idx="156">
                  <c:v>169</c:v>
                </c:pt>
                <c:pt idx="157">
                  <c:v>170</c:v>
                </c:pt>
                <c:pt idx="158">
                  <c:v>171</c:v>
                </c:pt>
                <c:pt idx="159">
                  <c:v>172</c:v>
                </c:pt>
                <c:pt idx="160">
                  <c:v>173</c:v>
                </c:pt>
                <c:pt idx="161">
                  <c:v>174</c:v>
                </c:pt>
                <c:pt idx="162">
                  <c:v>175</c:v>
                </c:pt>
                <c:pt idx="163">
                  <c:v>176</c:v>
                </c:pt>
                <c:pt idx="164">
                  <c:v>177</c:v>
                </c:pt>
                <c:pt idx="165">
                  <c:v>178</c:v>
                </c:pt>
                <c:pt idx="166">
                  <c:v>179</c:v>
                </c:pt>
                <c:pt idx="167">
                  <c:v>180</c:v>
                </c:pt>
                <c:pt idx="168">
                  <c:v>181</c:v>
                </c:pt>
                <c:pt idx="169">
                  <c:v>182</c:v>
                </c:pt>
                <c:pt idx="170">
                  <c:v>183</c:v>
                </c:pt>
                <c:pt idx="171">
                  <c:v>184</c:v>
                </c:pt>
                <c:pt idx="172">
                  <c:v>185</c:v>
                </c:pt>
                <c:pt idx="173">
                  <c:v>186</c:v>
                </c:pt>
                <c:pt idx="174">
                  <c:v>187</c:v>
                </c:pt>
                <c:pt idx="175">
                  <c:v>188</c:v>
                </c:pt>
                <c:pt idx="176">
                  <c:v>189</c:v>
                </c:pt>
                <c:pt idx="177">
                  <c:v>190</c:v>
                </c:pt>
                <c:pt idx="178">
                  <c:v>191</c:v>
                </c:pt>
                <c:pt idx="179">
                  <c:v>192</c:v>
                </c:pt>
                <c:pt idx="180">
                  <c:v>193</c:v>
                </c:pt>
                <c:pt idx="181">
                  <c:v>194</c:v>
                </c:pt>
                <c:pt idx="182">
                  <c:v>195</c:v>
                </c:pt>
                <c:pt idx="183">
                  <c:v>196</c:v>
                </c:pt>
                <c:pt idx="184">
                  <c:v>197</c:v>
                </c:pt>
                <c:pt idx="185">
                  <c:v>198</c:v>
                </c:pt>
                <c:pt idx="186">
                  <c:v>199</c:v>
                </c:pt>
                <c:pt idx="187">
                  <c:v>200</c:v>
                </c:pt>
                <c:pt idx="188">
                  <c:v>200.99999999999997</c:v>
                </c:pt>
                <c:pt idx="189">
                  <c:v>202</c:v>
                </c:pt>
                <c:pt idx="190">
                  <c:v>202.99999999999997</c:v>
                </c:pt>
                <c:pt idx="191">
                  <c:v>204</c:v>
                </c:pt>
                <c:pt idx="192">
                  <c:v>204.99999999999997</c:v>
                </c:pt>
                <c:pt idx="193">
                  <c:v>206</c:v>
                </c:pt>
                <c:pt idx="194">
                  <c:v>206.99999999999997</c:v>
                </c:pt>
                <c:pt idx="195">
                  <c:v>208</c:v>
                </c:pt>
                <c:pt idx="196">
                  <c:v>209</c:v>
                </c:pt>
                <c:pt idx="197">
                  <c:v>210</c:v>
                </c:pt>
                <c:pt idx="198">
                  <c:v>211</c:v>
                </c:pt>
                <c:pt idx="199">
                  <c:v>212</c:v>
                </c:pt>
                <c:pt idx="200">
                  <c:v>213</c:v>
                </c:pt>
                <c:pt idx="201">
                  <c:v>214</c:v>
                </c:pt>
                <c:pt idx="202">
                  <c:v>215</c:v>
                </c:pt>
                <c:pt idx="203">
                  <c:v>216</c:v>
                </c:pt>
                <c:pt idx="204">
                  <c:v>217</c:v>
                </c:pt>
                <c:pt idx="205">
                  <c:v>218.00000000000003</c:v>
                </c:pt>
                <c:pt idx="206">
                  <c:v>219</c:v>
                </c:pt>
                <c:pt idx="207">
                  <c:v>220.00000000000003</c:v>
                </c:pt>
                <c:pt idx="208">
                  <c:v>221</c:v>
                </c:pt>
                <c:pt idx="209">
                  <c:v>222.00000000000003</c:v>
                </c:pt>
                <c:pt idx="210">
                  <c:v>223</c:v>
                </c:pt>
                <c:pt idx="211">
                  <c:v>224.00000000000003</c:v>
                </c:pt>
                <c:pt idx="212">
                  <c:v>225</c:v>
                </c:pt>
                <c:pt idx="213">
                  <c:v>225.99999999999997</c:v>
                </c:pt>
                <c:pt idx="214">
                  <c:v>227</c:v>
                </c:pt>
                <c:pt idx="215">
                  <c:v>227.99999999999997</c:v>
                </c:pt>
                <c:pt idx="216">
                  <c:v>229</c:v>
                </c:pt>
                <c:pt idx="217">
                  <c:v>229.99999999999997</c:v>
                </c:pt>
                <c:pt idx="218">
                  <c:v>231</c:v>
                </c:pt>
                <c:pt idx="219">
                  <c:v>231.99999999999997</c:v>
                </c:pt>
                <c:pt idx="220">
                  <c:v>233</c:v>
                </c:pt>
                <c:pt idx="221">
                  <c:v>234</c:v>
                </c:pt>
                <c:pt idx="222">
                  <c:v>235</c:v>
                </c:pt>
                <c:pt idx="223">
                  <c:v>236</c:v>
                </c:pt>
                <c:pt idx="224">
                  <c:v>237</c:v>
                </c:pt>
                <c:pt idx="225">
                  <c:v>238</c:v>
                </c:pt>
                <c:pt idx="226">
                  <c:v>239</c:v>
                </c:pt>
                <c:pt idx="227">
                  <c:v>240</c:v>
                </c:pt>
                <c:pt idx="228">
                  <c:v>241</c:v>
                </c:pt>
                <c:pt idx="229">
                  <c:v>242</c:v>
                </c:pt>
                <c:pt idx="230">
                  <c:v>243.00000000000003</c:v>
                </c:pt>
                <c:pt idx="231">
                  <c:v>244</c:v>
                </c:pt>
                <c:pt idx="232">
                  <c:v>245.00000000000003</c:v>
                </c:pt>
                <c:pt idx="233">
                  <c:v>246</c:v>
                </c:pt>
                <c:pt idx="234">
                  <c:v>247.00000000000003</c:v>
                </c:pt>
                <c:pt idx="235">
                  <c:v>248</c:v>
                </c:pt>
                <c:pt idx="236">
                  <c:v>249.00000000000003</c:v>
                </c:pt>
                <c:pt idx="237">
                  <c:v>250</c:v>
                </c:pt>
                <c:pt idx="238">
                  <c:v>250.99999999999997</c:v>
                </c:pt>
                <c:pt idx="239">
                  <c:v>252</c:v>
                </c:pt>
                <c:pt idx="240">
                  <c:v>252.99999999999997</c:v>
                </c:pt>
                <c:pt idx="241">
                  <c:v>254</c:v>
                </c:pt>
                <c:pt idx="242">
                  <c:v>254.99999999999997</c:v>
                </c:pt>
                <c:pt idx="243">
                  <c:v>256</c:v>
                </c:pt>
                <c:pt idx="244">
                  <c:v>257</c:v>
                </c:pt>
                <c:pt idx="245">
                  <c:v>258</c:v>
                </c:pt>
                <c:pt idx="246">
                  <c:v>259</c:v>
                </c:pt>
                <c:pt idx="247">
                  <c:v>260</c:v>
                </c:pt>
                <c:pt idx="248">
                  <c:v>261</c:v>
                </c:pt>
                <c:pt idx="249">
                  <c:v>262</c:v>
                </c:pt>
                <c:pt idx="250">
                  <c:v>263</c:v>
                </c:pt>
                <c:pt idx="251">
                  <c:v>264</c:v>
                </c:pt>
                <c:pt idx="252">
                  <c:v>265</c:v>
                </c:pt>
                <c:pt idx="253">
                  <c:v>266</c:v>
                </c:pt>
                <c:pt idx="254">
                  <c:v>267</c:v>
                </c:pt>
                <c:pt idx="255">
                  <c:v>268</c:v>
                </c:pt>
                <c:pt idx="256">
                  <c:v>269</c:v>
                </c:pt>
                <c:pt idx="257">
                  <c:v>270</c:v>
                </c:pt>
                <c:pt idx="258">
                  <c:v>271</c:v>
                </c:pt>
                <c:pt idx="259">
                  <c:v>272</c:v>
                </c:pt>
                <c:pt idx="260">
                  <c:v>273</c:v>
                </c:pt>
                <c:pt idx="261">
                  <c:v>274</c:v>
                </c:pt>
                <c:pt idx="262">
                  <c:v>275</c:v>
                </c:pt>
                <c:pt idx="263">
                  <c:v>276</c:v>
                </c:pt>
                <c:pt idx="264">
                  <c:v>277</c:v>
                </c:pt>
                <c:pt idx="265">
                  <c:v>278</c:v>
                </c:pt>
                <c:pt idx="266">
                  <c:v>279</c:v>
                </c:pt>
                <c:pt idx="267">
                  <c:v>280</c:v>
                </c:pt>
                <c:pt idx="268">
                  <c:v>281</c:v>
                </c:pt>
                <c:pt idx="269">
                  <c:v>282</c:v>
                </c:pt>
                <c:pt idx="270">
                  <c:v>283</c:v>
                </c:pt>
                <c:pt idx="271">
                  <c:v>284</c:v>
                </c:pt>
                <c:pt idx="272">
                  <c:v>285</c:v>
                </c:pt>
                <c:pt idx="273">
                  <c:v>286</c:v>
                </c:pt>
                <c:pt idx="274">
                  <c:v>287</c:v>
                </c:pt>
                <c:pt idx="275">
                  <c:v>288</c:v>
                </c:pt>
                <c:pt idx="276">
                  <c:v>289</c:v>
                </c:pt>
                <c:pt idx="277">
                  <c:v>290</c:v>
                </c:pt>
                <c:pt idx="278">
                  <c:v>291</c:v>
                </c:pt>
                <c:pt idx="279">
                  <c:v>292</c:v>
                </c:pt>
                <c:pt idx="280">
                  <c:v>293</c:v>
                </c:pt>
                <c:pt idx="281">
                  <c:v>294</c:v>
                </c:pt>
                <c:pt idx="282">
                  <c:v>295</c:v>
                </c:pt>
                <c:pt idx="283">
                  <c:v>296</c:v>
                </c:pt>
                <c:pt idx="284">
                  <c:v>297</c:v>
                </c:pt>
                <c:pt idx="285">
                  <c:v>298</c:v>
                </c:pt>
                <c:pt idx="286">
                  <c:v>299</c:v>
                </c:pt>
                <c:pt idx="287">
                  <c:v>300</c:v>
                </c:pt>
                <c:pt idx="288">
                  <c:v>301</c:v>
                </c:pt>
                <c:pt idx="289">
                  <c:v>302</c:v>
                </c:pt>
                <c:pt idx="290">
                  <c:v>303</c:v>
                </c:pt>
                <c:pt idx="291">
                  <c:v>304</c:v>
                </c:pt>
                <c:pt idx="292">
                  <c:v>305</c:v>
                </c:pt>
                <c:pt idx="293">
                  <c:v>306</c:v>
                </c:pt>
                <c:pt idx="294">
                  <c:v>307</c:v>
                </c:pt>
                <c:pt idx="295">
                  <c:v>308</c:v>
                </c:pt>
                <c:pt idx="296">
                  <c:v>309</c:v>
                </c:pt>
                <c:pt idx="297">
                  <c:v>310</c:v>
                </c:pt>
                <c:pt idx="298">
                  <c:v>311</c:v>
                </c:pt>
                <c:pt idx="299">
                  <c:v>312</c:v>
                </c:pt>
                <c:pt idx="300">
                  <c:v>313</c:v>
                </c:pt>
                <c:pt idx="301">
                  <c:v>314</c:v>
                </c:pt>
                <c:pt idx="302">
                  <c:v>315</c:v>
                </c:pt>
                <c:pt idx="303">
                  <c:v>316</c:v>
                </c:pt>
                <c:pt idx="304">
                  <c:v>317</c:v>
                </c:pt>
                <c:pt idx="305">
                  <c:v>318</c:v>
                </c:pt>
                <c:pt idx="306">
                  <c:v>319</c:v>
                </c:pt>
                <c:pt idx="307">
                  <c:v>320</c:v>
                </c:pt>
                <c:pt idx="308">
                  <c:v>321</c:v>
                </c:pt>
                <c:pt idx="309">
                  <c:v>322</c:v>
                </c:pt>
                <c:pt idx="310">
                  <c:v>323</c:v>
                </c:pt>
                <c:pt idx="311">
                  <c:v>324</c:v>
                </c:pt>
                <c:pt idx="312">
                  <c:v>325</c:v>
                </c:pt>
                <c:pt idx="313">
                  <c:v>326</c:v>
                </c:pt>
                <c:pt idx="314">
                  <c:v>327</c:v>
                </c:pt>
                <c:pt idx="315">
                  <c:v>328</c:v>
                </c:pt>
                <c:pt idx="316">
                  <c:v>329</c:v>
                </c:pt>
                <c:pt idx="317">
                  <c:v>330</c:v>
                </c:pt>
                <c:pt idx="318">
                  <c:v>331</c:v>
                </c:pt>
                <c:pt idx="319">
                  <c:v>332</c:v>
                </c:pt>
                <c:pt idx="320">
                  <c:v>333</c:v>
                </c:pt>
                <c:pt idx="321">
                  <c:v>334</c:v>
                </c:pt>
                <c:pt idx="322">
                  <c:v>335</c:v>
                </c:pt>
                <c:pt idx="323">
                  <c:v>336</c:v>
                </c:pt>
                <c:pt idx="324">
                  <c:v>337</c:v>
                </c:pt>
                <c:pt idx="325">
                  <c:v>338</c:v>
                </c:pt>
                <c:pt idx="326">
                  <c:v>339</c:v>
                </c:pt>
                <c:pt idx="327">
                  <c:v>340</c:v>
                </c:pt>
                <c:pt idx="328">
                  <c:v>341</c:v>
                </c:pt>
                <c:pt idx="329">
                  <c:v>342</c:v>
                </c:pt>
                <c:pt idx="330">
                  <c:v>343</c:v>
                </c:pt>
                <c:pt idx="331">
                  <c:v>344</c:v>
                </c:pt>
                <c:pt idx="332">
                  <c:v>345</c:v>
                </c:pt>
                <c:pt idx="333">
                  <c:v>346</c:v>
                </c:pt>
                <c:pt idx="334">
                  <c:v>347</c:v>
                </c:pt>
                <c:pt idx="335">
                  <c:v>348</c:v>
                </c:pt>
                <c:pt idx="336">
                  <c:v>349</c:v>
                </c:pt>
                <c:pt idx="337">
                  <c:v>350</c:v>
                </c:pt>
                <c:pt idx="338">
                  <c:v>349</c:v>
                </c:pt>
                <c:pt idx="339">
                  <c:v>348</c:v>
                </c:pt>
                <c:pt idx="340">
                  <c:v>347</c:v>
                </c:pt>
                <c:pt idx="341">
                  <c:v>346</c:v>
                </c:pt>
                <c:pt idx="342">
                  <c:v>345</c:v>
                </c:pt>
                <c:pt idx="343">
                  <c:v>344</c:v>
                </c:pt>
                <c:pt idx="344">
                  <c:v>343</c:v>
                </c:pt>
                <c:pt idx="345">
                  <c:v>342</c:v>
                </c:pt>
                <c:pt idx="346">
                  <c:v>341</c:v>
                </c:pt>
                <c:pt idx="347">
                  <c:v>340</c:v>
                </c:pt>
                <c:pt idx="348">
                  <c:v>339</c:v>
                </c:pt>
                <c:pt idx="349">
                  <c:v>338</c:v>
                </c:pt>
                <c:pt idx="350">
                  <c:v>337</c:v>
                </c:pt>
                <c:pt idx="351">
                  <c:v>336</c:v>
                </c:pt>
                <c:pt idx="352">
                  <c:v>335</c:v>
                </c:pt>
                <c:pt idx="353">
                  <c:v>334</c:v>
                </c:pt>
                <c:pt idx="354">
                  <c:v>333</c:v>
                </c:pt>
                <c:pt idx="355">
                  <c:v>332</c:v>
                </c:pt>
                <c:pt idx="356">
                  <c:v>331</c:v>
                </c:pt>
                <c:pt idx="357">
                  <c:v>330</c:v>
                </c:pt>
                <c:pt idx="358">
                  <c:v>329</c:v>
                </c:pt>
                <c:pt idx="359">
                  <c:v>328</c:v>
                </c:pt>
                <c:pt idx="360">
                  <c:v>327</c:v>
                </c:pt>
                <c:pt idx="361">
                  <c:v>326</c:v>
                </c:pt>
                <c:pt idx="362">
                  <c:v>325</c:v>
                </c:pt>
                <c:pt idx="363">
                  <c:v>324</c:v>
                </c:pt>
                <c:pt idx="364">
                  <c:v>323</c:v>
                </c:pt>
                <c:pt idx="365">
                  <c:v>322</c:v>
                </c:pt>
                <c:pt idx="366">
                  <c:v>321</c:v>
                </c:pt>
                <c:pt idx="367">
                  <c:v>320</c:v>
                </c:pt>
                <c:pt idx="368">
                  <c:v>319</c:v>
                </c:pt>
                <c:pt idx="369">
                  <c:v>318</c:v>
                </c:pt>
                <c:pt idx="370">
                  <c:v>317</c:v>
                </c:pt>
                <c:pt idx="371">
                  <c:v>316</c:v>
                </c:pt>
                <c:pt idx="372">
                  <c:v>315</c:v>
                </c:pt>
                <c:pt idx="373">
                  <c:v>314</c:v>
                </c:pt>
                <c:pt idx="374">
                  <c:v>313</c:v>
                </c:pt>
                <c:pt idx="375">
                  <c:v>312</c:v>
                </c:pt>
                <c:pt idx="376">
                  <c:v>311</c:v>
                </c:pt>
                <c:pt idx="377">
                  <c:v>310</c:v>
                </c:pt>
                <c:pt idx="378">
                  <c:v>309</c:v>
                </c:pt>
                <c:pt idx="379">
                  <c:v>308</c:v>
                </c:pt>
                <c:pt idx="380">
                  <c:v>307</c:v>
                </c:pt>
                <c:pt idx="381">
                  <c:v>306</c:v>
                </c:pt>
                <c:pt idx="382">
                  <c:v>305</c:v>
                </c:pt>
                <c:pt idx="383">
                  <c:v>304</c:v>
                </c:pt>
                <c:pt idx="384">
                  <c:v>303</c:v>
                </c:pt>
                <c:pt idx="385">
                  <c:v>302</c:v>
                </c:pt>
                <c:pt idx="386">
                  <c:v>301</c:v>
                </c:pt>
                <c:pt idx="387">
                  <c:v>300</c:v>
                </c:pt>
                <c:pt idx="388">
                  <c:v>299</c:v>
                </c:pt>
                <c:pt idx="389">
                  <c:v>298</c:v>
                </c:pt>
                <c:pt idx="390">
                  <c:v>297</c:v>
                </c:pt>
                <c:pt idx="391">
                  <c:v>296</c:v>
                </c:pt>
                <c:pt idx="392">
                  <c:v>295</c:v>
                </c:pt>
                <c:pt idx="393">
                  <c:v>294</c:v>
                </c:pt>
                <c:pt idx="394">
                  <c:v>293</c:v>
                </c:pt>
                <c:pt idx="395">
                  <c:v>292</c:v>
                </c:pt>
                <c:pt idx="396">
                  <c:v>291</c:v>
                </c:pt>
                <c:pt idx="397">
                  <c:v>290</c:v>
                </c:pt>
                <c:pt idx="398">
                  <c:v>289</c:v>
                </c:pt>
                <c:pt idx="399">
                  <c:v>288</c:v>
                </c:pt>
                <c:pt idx="400">
                  <c:v>287</c:v>
                </c:pt>
                <c:pt idx="401">
                  <c:v>286</c:v>
                </c:pt>
                <c:pt idx="402">
                  <c:v>285</c:v>
                </c:pt>
                <c:pt idx="403">
                  <c:v>284</c:v>
                </c:pt>
                <c:pt idx="404">
                  <c:v>283</c:v>
                </c:pt>
                <c:pt idx="405">
                  <c:v>282</c:v>
                </c:pt>
                <c:pt idx="406">
                  <c:v>281</c:v>
                </c:pt>
                <c:pt idx="407">
                  <c:v>280</c:v>
                </c:pt>
                <c:pt idx="408">
                  <c:v>279</c:v>
                </c:pt>
                <c:pt idx="409">
                  <c:v>278</c:v>
                </c:pt>
                <c:pt idx="410">
                  <c:v>277</c:v>
                </c:pt>
                <c:pt idx="411">
                  <c:v>276</c:v>
                </c:pt>
                <c:pt idx="412">
                  <c:v>275</c:v>
                </c:pt>
                <c:pt idx="413">
                  <c:v>274</c:v>
                </c:pt>
                <c:pt idx="414">
                  <c:v>273</c:v>
                </c:pt>
                <c:pt idx="415">
                  <c:v>272</c:v>
                </c:pt>
                <c:pt idx="416">
                  <c:v>271</c:v>
                </c:pt>
                <c:pt idx="417">
                  <c:v>270</c:v>
                </c:pt>
                <c:pt idx="418">
                  <c:v>269</c:v>
                </c:pt>
                <c:pt idx="419">
                  <c:v>268</c:v>
                </c:pt>
                <c:pt idx="420">
                  <c:v>267</c:v>
                </c:pt>
                <c:pt idx="421">
                  <c:v>266</c:v>
                </c:pt>
                <c:pt idx="422">
                  <c:v>265</c:v>
                </c:pt>
                <c:pt idx="423">
                  <c:v>264</c:v>
                </c:pt>
                <c:pt idx="424">
                  <c:v>263</c:v>
                </c:pt>
                <c:pt idx="425">
                  <c:v>262</c:v>
                </c:pt>
                <c:pt idx="426">
                  <c:v>261</c:v>
                </c:pt>
                <c:pt idx="427">
                  <c:v>260</c:v>
                </c:pt>
                <c:pt idx="428">
                  <c:v>259</c:v>
                </c:pt>
                <c:pt idx="429">
                  <c:v>258</c:v>
                </c:pt>
                <c:pt idx="430">
                  <c:v>257</c:v>
                </c:pt>
                <c:pt idx="431">
                  <c:v>256</c:v>
                </c:pt>
                <c:pt idx="432">
                  <c:v>254.99999999999997</c:v>
                </c:pt>
                <c:pt idx="433">
                  <c:v>254</c:v>
                </c:pt>
                <c:pt idx="434">
                  <c:v>252.99999999999997</c:v>
                </c:pt>
                <c:pt idx="435">
                  <c:v>252</c:v>
                </c:pt>
                <c:pt idx="436">
                  <c:v>250.99999999999997</c:v>
                </c:pt>
                <c:pt idx="437">
                  <c:v>250</c:v>
                </c:pt>
                <c:pt idx="438">
                  <c:v>249.00000000000003</c:v>
                </c:pt>
                <c:pt idx="439">
                  <c:v>248</c:v>
                </c:pt>
                <c:pt idx="440">
                  <c:v>247.00000000000003</c:v>
                </c:pt>
                <c:pt idx="441">
                  <c:v>246</c:v>
                </c:pt>
                <c:pt idx="442">
                  <c:v>245.00000000000003</c:v>
                </c:pt>
                <c:pt idx="443">
                  <c:v>244</c:v>
                </c:pt>
                <c:pt idx="444">
                  <c:v>243.00000000000003</c:v>
                </c:pt>
                <c:pt idx="445">
                  <c:v>242</c:v>
                </c:pt>
                <c:pt idx="446">
                  <c:v>241</c:v>
                </c:pt>
                <c:pt idx="447">
                  <c:v>240</c:v>
                </c:pt>
                <c:pt idx="448">
                  <c:v>239</c:v>
                </c:pt>
                <c:pt idx="449">
                  <c:v>238</c:v>
                </c:pt>
                <c:pt idx="450">
                  <c:v>237</c:v>
                </c:pt>
                <c:pt idx="451">
                  <c:v>236</c:v>
                </c:pt>
                <c:pt idx="452">
                  <c:v>235</c:v>
                </c:pt>
                <c:pt idx="453">
                  <c:v>234</c:v>
                </c:pt>
                <c:pt idx="454">
                  <c:v>233</c:v>
                </c:pt>
                <c:pt idx="455">
                  <c:v>231.99999999999997</c:v>
                </c:pt>
                <c:pt idx="456">
                  <c:v>231</c:v>
                </c:pt>
                <c:pt idx="457">
                  <c:v>229.99999999999997</c:v>
                </c:pt>
                <c:pt idx="458">
                  <c:v>229</c:v>
                </c:pt>
                <c:pt idx="459">
                  <c:v>227.99999999999997</c:v>
                </c:pt>
                <c:pt idx="460">
                  <c:v>227</c:v>
                </c:pt>
                <c:pt idx="461">
                  <c:v>225.99999999999997</c:v>
                </c:pt>
                <c:pt idx="462">
                  <c:v>225</c:v>
                </c:pt>
                <c:pt idx="463">
                  <c:v>224.00000000000003</c:v>
                </c:pt>
                <c:pt idx="464">
                  <c:v>223</c:v>
                </c:pt>
                <c:pt idx="465">
                  <c:v>222.00000000000003</c:v>
                </c:pt>
                <c:pt idx="466">
                  <c:v>221</c:v>
                </c:pt>
                <c:pt idx="467">
                  <c:v>220.00000000000003</c:v>
                </c:pt>
                <c:pt idx="468">
                  <c:v>219</c:v>
                </c:pt>
                <c:pt idx="469">
                  <c:v>218.00000000000003</c:v>
                </c:pt>
                <c:pt idx="470">
                  <c:v>217</c:v>
                </c:pt>
                <c:pt idx="471">
                  <c:v>216</c:v>
                </c:pt>
                <c:pt idx="472">
                  <c:v>215</c:v>
                </c:pt>
                <c:pt idx="473">
                  <c:v>214</c:v>
                </c:pt>
                <c:pt idx="474">
                  <c:v>213</c:v>
                </c:pt>
                <c:pt idx="475">
                  <c:v>212</c:v>
                </c:pt>
                <c:pt idx="476">
                  <c:v>211</c:v>
                </c:pt>
                <c:pt idx="477">
                  <c:v>210</c:v>
                </c:pt>
                <c:pt idx="478">
                  <c:v>209</c:v>
                </c:pt>
                <c:pt idx="479">
                  <c:v>208</c:v>
                </c:pt>
                <c:pt idx="480">
                  <c:v>206.99999999999997</c:v>
                </c:pt>
                <c:pt idx="481">
                  <c:v>206</c:v>
                </c:pt>
                <c:pt idx="482">
                  <c:v>204.99999999999997</c:v>
                </c:pt>
                <c:pt idx="483">
                  <c:v>204</c:v>
                </c:pt>
                <c:pt idx="484">
                  <c:v>202.99999999999997</c:v>
                </c:pt>
                <c:pt idx="485">
                  <c:v>202</c:v>
                </c:pt>
                <c:pt idx="486">
                  <c:v>200.99999999999997</c:v>
                </c:pt>
                <c:pt idx="487">
                  <c:v>200</c:v>
                </c:pt>
                <c:pt idx="488">
                  <c:v>199</c:v>
                </c:pt>
                <c:pt idx="489">
                  <c:v>198</c:v>
                </c:pt>
                <c:pt idx="490">
                  <c:v>197</c:v>
                </c:pt>
                <c:pt idx="491">
                  <c:v>196</c:v>
                </c:pt>
                <c:pt idx="492">
                  <c:v>195</c:v>
                </c:pt>
                <c:pt idx="493">
                  <c:v>194</c:v>
                </c:pt>
                <c:pt idx="494">
                  <c:v>193</c:v>
                </c:pt>
                <c:pt idx="495">
                  <c:v>192</c:v>
                </c:pt>
                <c:pt idx="496">
                  <c:v>191</c:v>
                </c:pt>
                <c:pt idx="497">
                  <c:v>190</c:v>
                </c:pt>
                <c:pt idx="498">
                  <c:v>189</c:v>
                </c:pt>
                <c:pt idx="499">
                  <c:v>188</c:v>
                </c:pt>
                <c:pt idx="500">
                  <c:v>187</c:v>
                </c:pt>
                <c:pt idx="501">
                  <c:v>186</c:v>
                </c:pt>
                <c:pt idx="502">
                  <c:v>185</c:v>
                </c:pt>
                <c:pt idx="503">
                  <c:v>184</c:v>
                </c:pt>
                <c:pt idx="504">
                  <c:v>183</c:v>
                </c:pt>
                <c:pt idx="505">
                  <c:v>182</c:v>
                </c:pt>
                <c:pt idx="506">
                  <c:v>181</c:v>
                </c:pt>
                <c:pt idx="507">
                  <c:v>180</c:v>
                </c:pt>
                <c:pt idx="508">
                  <c:v>179</c:v>
                </c:pt>
                <c:pt idx="509">
                  <c:v>178</c:v>
                </c:pt>
                <c:pt idx="510">
                  <c:v>177</c:v>
                </c:pt>
                <c:pt idx="511">
                  <c:v>176</c:v>
                </c:pt>
                <c:pt idx="512">
                  <c:v>175</c:v>
                </c:pt>
                <c:pt idx="513">
                  <c:v>174</c:v>
                </c:pt>
                <c:pt idx="514">
                  <c:v>173</c:v>
                </c:pt>
                <c:pt idx="515">
                  <c:v>172</c:v>
                </c:pt>
                <c:pt idx="516">
                  <c:v>171</c:v>
                </c:pt>
                <c:pt idx="517">
                  <c:v>170</c:v>
                </c:pt>
                <c:pt idx="518">
                  <c:v>169</c:v>
                </c:pt>
                <c:pt idx="519">
                  <c:v>168</c:v>
                </c:pt>
                <c:pt idx="520">
                  <c:v>167</c:v>
                </c:pt>
                <c:pt idx="521">
                  <c:v>166</c:v>
                </c:pt>
                <c:pt idx="522">
                  <c:v>165</c:v>
                </c:pt>
                <c:pt idx="523">
                  <c:v>164</c:v>
                </c:pt>
                <c:pt idx="524">
                  <c:v>163</c:v>
                </c:pt>
                <c:pt idx="525">
                  <c:v>162</c:v>
                </c:pt>
                <c:pt idx="526">
                  <c:v>161</c:v>
                </c:pt>
                <c:pt idx="527">
                  <c:v>160</c:v>
                </c:pt>
                <c:pt idx="528">
                  <c:v>159</c:v>
                </c:pt>
                <c:pt idx="529">
                  <c:v>158</c:v>
                </c:pt>
                <c:pt idx="530">
                  <c:v>157</c:v>
                </c:pt>
                <c:pt idx="531">
                  <c:v>156</c:v>
                </c:pt>
                <c:pt idx="532">
                  <c:v>155</c:v>
                </c:pt>
                <c:pt idx="533">
                  <c:v>154</c:v>
                </c:pt>
                <c:pt idx="534">
                  <c:v>153</c:v>
                </c:pt>
                <c:pt idx="535">
                  <c:v>152</c:v>
                </c:pt>
                <c:pt idx="536">
                  <c:v>151</c:v>
                </c:pt>
                <c:pt idx="537">
                  <c:v>150</c:v>
                </c:pt>
                <c:pt idx="538">
                  <c:v>149</c:v>
                </c:pt>
                <c:pt idx="539">
                  <c:v>148</c:v>
                </c:pt>
                <c:pt idx="540">
                  <c:v>147</c:v>
                </c:pt>
                <c:pt idx="541">
                  <c:v>146</c:v>
                </c:pt>
                <c:pt idx="542">
                  <c:v>145</c:v>
                </c:pt>
                <c:pt idx="543">
                  <c:v>144</c:v>
                </c:pt>
                <c:pt idx="544">
                  <c:v>143</c:v>
                </c:pt>
                <c:pt idx="545">
                  <c:v>142</c:v>
                </c:pt>
                <c:pt idx="546">
                  <c:v>141</c:v>
                </c:pt>
                <c:pt idx="547">
                  <c:v>140</c:v>
                </c:pt>
                <c:pt idx="548">
                  <c:v>139</c:v>
                </c:pt>
                <c:pt idx="549">
                  <c:v>138</c:v>
                </c:pt>
                <c:pt idx="550">
                  <c:v>137</c:v>
                </c:pt>
                <c:pt idx="551">
                  <c:v>136</c:v>
                </c:pt>
                <c:pt idx="552">
                  <c:v>135</c:v>
                </c:pt>
                <c:pt idx="553">
                  <c:v>134</c:v>
                </c:pt>
                <c:pt idx="554">
                  <c:v>133</c:v>
                </c:pt>
                <c:pt idx="555">
                  <c:v>132</c:v>
                </c:pt>
                <c:pt idx="556">
                  <c:v>131</c:v>
                </c:pt>
                <c:pt idx="557">
                  <c:v>130</c:v>
                </c:pt>
                <c:pt idx="558">
                  <c:v>129</c:v>
                </c:pt>
                <c:pt idx="559">
                  <c:v>128</c:v>
                </c:pt>
                <c:pt idx="560">
                  <c:v>127</c:v>
                </c:pt>
                <c:pt idx="561">
                  <c:v>126</c:v>
                </c:pt>
                <c:pt idx="562">
                  <c:v>125</c:v>
                </c:pt>
                <c:pt idx="563">
                  <c:v>124</c:v>
                </c:pt>
                <c:pt idx="564">
                  <c:v>123</c:v>
                </c:pt>
                <c:pt idx="565">
                  <c:v>122</c:v>
                </c:pt>
                <c:pt idx="566">
                  <c:v>121</c:v>
                </c:pt>
                <c:pt idx="567">
                  <c:v>120</c:v>
                </c:pt>
                <c:pt idx="568">
                  <c:v>119</c:v>
                </c:pt>
                <c:pt idx="569">
                  <c:v>118</c:v>
                </c:pt>
                <c:pt idx="570">
                  <c:v>117</c:v>
                </c:pt>
                <c:pt idx="571">
                  <c:v>115.99999999999999</c:v>
                </c:pt>
                <c:pt idx="572">
                  <c:v>114.99999999999999</c:v>
                </c:pt>
                <c:pt idx="573">
                  <c:v>113.99999999999999</c:v>
                </c:pt>
                <c:pt idx="574">
                  <c:v>112.99999999999999</c:v>
                </c:pt>
                <c:pt idx="575">
                  <c:v>112.00000000000001</c:v>
                </c:pt>
                <c:pt idx="576">
                  <c:v>111.00000000000001</c:v>
                </c:pt>
                <c:pt idx="577">
                  <c:v>110.00000000000001</c:v>
                </c:pt>
                <c:pt idx="578">
                  <c:v>109.00000000000001</c:v>
                </c:pt>
                <c:pt idx="579">
                  <c:v>108</c:v>
                </c:pt>
                <c:pt idx="580">
                  <c:v>107</c:v>
                </c:pt>
                <c:pt idx="581">
                  <c:v>106</c:v>
                </c:pt>
                <c:pt idx="582">
                  <c:v>105</c:v>
                </c:pt>
                <c:pt idx="583">
                  <c:v>104</c:v>
                </c:pt>
                <c:pt idx="584">
                  <c:v>103</c:v>
                </c:pt>
                <c:pt idx="585">
                  <c:v>102</c:v>
                </c:pt>
                <c:pt idx="586">
                  <c:v>101</c:v>
                </c:pt>
                <c:pt idx="587">
                  <c:v>100</c:v>
                </c:pt>
                <c:pt idx="588">
                  <c:v>99</c:v>
                </c:pt>
                <c:pt idx="589">
                  <c:v>98</c:v>
                </c:pt>
                <c:pt idx="590">
                  <c:v>97</c:v>
                </c:pt>
                <c:pt idx="591">
                  <c:v>96</c:v>
                </c:pt>
                <c:pt idx="592">
                  <c:v>95</c:v>
                </c:pt>
                <c:pt idx="593">
                  <c:v>94</c:v>
                </c:pt>
                <c:pt idx="594">
                  <c:v>93</c:v>
                </c:pt>
                <c:pt idx="595">
                  <c:v>92</c:v>
                </c:pt>
                <c:pt idx="596">
                  <c:v>91</c:v>
                </c:pt>
                <c:pt idx="597">
                  <c:v>90</c:v>
                </c:pt>
                <c:pt idx="598">
                  <c:v>89</c:v>
                </c:pt>
                <c:pt idx="599">
                  <c:v>88</c:v>
                </c:pt>
                <c:pt idx="600">
                  <c:v>87</c:v>
                </c:pt>
                <c:pt idx="601">
                  <c:v>86</c:v>
                </c:pt>
                <c:pt idx="602">
                  <c:v>85</c:v>
                </c:pt>
                <c:pt idx="603">
                  <c:v>84</c:v>
                </c:pt>
                <c:pt idx="604">
                  <c:v>83</c:v>
                </c:pt>
                <c:pt idx="605">
                  <c:v>82</c:v>
                </c:pt>
                <c:pt idx="606">
                  <c:v>81</c:v>
                </c:pt>
                <c:pt idx="607">
                  <c:v>80</c:v>
                </c:pt>
                <c:pt idx="608">
                  <c:v>79</c:v>
                </c:pt>
                <c:pt idx="609">
                  <c:v>78</c:v>
                </c:pt>
                <c:pt idx="610">
                  <c:v>77</c:v>
                </c:pt>
                <c:pt idx="611">
                  <c:v>76</c:v>
                </c:pt>
                <c:pt idx="612">
                  <c:v>75</c:v>
                </c:pt>
                <c:pt idx="613">
                  <c:v>74</c:v>
                </c:pt>
                <c:pt idx="614">
                  <c:v>73</c:v>
                </c:pt>
                <c:pt idx="615">
                  <c:v>72</c:v>
                </c:pt>
                <c:pt idx="616">
                  <c:v>71</c:v>
                </c:pt>
                <c:pt idx="617">
                  <c:v>70</c:v>
                </c:pt>
                <c:pt idx="618">
                  <c:v>69</c:v>
                </c:pt>
                <c:pt idx="619">
                  <c:v>68</c:v>
                </c:pt>
                <c:pt idx="620">
                  <c:v>67</c:v>
                </c:pt>
                <c:pt idx="621">
                  <c:v>66</c:v>
                </c:pt>
                <c:pt idx="622">
                  <c:v>65</c:v>
                </c:pt>
                <c:pt idx="623">
                  <c:v>64</c:v>
                </c:pt>
                <c:pt idx="624">
                  <c:v>63</c:v>
                </c:pt>
                <c:pt idx="625">
                  <c:v>62</c:v>
                </c:pt>
                <c:pt idx="626">
                  <c:v>61</c:v>
                </c:pt>
                <c:pt idx="627">
                  <c:v>60</c:v>
                </c:pt>
                <c:pt idx="628">
                  <c:v>59</c:v>
                </c:pt>
                <c:pt idx="629">
                  <c:v>57.999999999999993</c:v>
                </c:pt>
                <c:pt idx="630">
                  <c:v>56.999999999999993</c:v>
                </c:pt>
                <c:pt idx="631">
                  <c:v>56.000000000000007</c:v>
                </c:pt>
                <c:pt idx="632">
                  <c:v>55.000000000000007</c:v>
                </c:pt>
                <c:pt idx="633">
                  <c:v>54</c:v>
                </c:pt>
                <c:pt idx="634">
                  <c:v>53</c:v>
                </c:pt>
                <c:pt idx="635">
                  <c:v>52</c:v>
                </c:pt>
                <c:pt idx="636">
                  <c:v>51</c:v>
                </c:pt>
                <c:pt idx="637">
                  <c:v>50</c:v>
                </c:pt>
                <c:pt idx="638">
                  <c:v>51</c:v>
                </c:pt>
                <c:pt idx="639">
                  <c:v>52</c:v>
                </c:pt>
                <c:pt idx="640">
                  <c:v>53</c:v>
                </c:pt>
                <c:pt idx="641">
                  <c:v>54</c:v>
                </c:pt>
                <c:pt idx="642">
                  <c:v>55.000000000000007</c:v>
                </c:pt>
                <c:pt idx="643">
                  <c:v>56.000000000000007</c:v>
                </c:pt>
                <c:pt idx="644">
                  <c:v>56.999999999999993</c:v>
                </c:pt>
                <c:pt idx="645">
                  <c:v>57.999999999999993</c:v>
                </c:pt>
                <c:pt idx="646">
                  <c:v>59</c:v>
                </c:pt>
                <c:pt idx="647">
                  <c:v>60</c:v>
                </c:pt>
                <c:pt idx="648">
                  <c:v>61</c:v>
                </c:pt>
                <c:pt idx="649">
                  <c:v>62</c:v>
                </c:pt>
                <c:pt idx="650">
                  <c:v>63</c:v>
                </c:pt>
                <c:pt idx="651">
                  <c:v>64</c:v>
                </c:pt>
                <c:pt idx="652">
                  <c:v>65</c:v>
                </c:pt>
                <c:pt idx="653">
                  <c:v>66</c:v>
                </c:pt>
                <c:pt idx="654">
                  <c:v>67</c:v>
                </c:pt>
                <c:pt idx="655">
                  <c:v>68</c:v>
                </c:pt>
                <c:pt idx="656">
                  <c:v>69</c:v>
                </c:pt>
                <c:pt idx="657">
                  <c:v>70</c:v>
                </c:pt>
                <c:pt idx="658">
                  <c:v>71</c:v>
                </c:pt>
                <c:pt idx="659">
                  <c:v>72</c:v>
                </c:pt>
                <c:pt idx="660">
                  <c:v>73</c:v>
                </c:pt>
                <c:pt idx="661">
                  <c:v>74</c:v>
                </c:pt>
                <c:pt idx="662">
                  <c:v>75</c:v>
                </c:pt>
                <c:pt idx="663">
                  <c:v>76</c:v>
                </c:pt>
                <c:pt idx="664">
                  <c:v>77</c:v>
                </c:pt>
                <c:pt idx="665">
                  <c:v>78</c:v>
                </c:pt>
                <c:pt idx="666">
                  <c:v>79</c:v>
                </c:pt>
                <c:pt idx="667">
                  <c:v>80</c:v>
                </c:pt>
                <c:pt idx="668">
                  <c:v>81</c:v>
                </c:pt>
                <c:pt idx="669">
                  <c:v>82</c:v>
                </c:pt>
                <c:pt idx="670">
                  <c:v>83</c:v>
                </c:pt>
                <c:pt idx="671">
                  <c:v>84</c:v>
                </c:pt>
                <c:pt idx="672">
                  <c:v>85</c:v>
                </c:pt>
                <c:pt idx="673">
                  <c:v>86</c:v>
                </c:pt>
                <c:pt idx="674">
                  <c:v>87</c:v>
                </c:pt>
                <c:pt idx="675">
                  <c:v>88</c:v>
                </c:pt>
                <c:pt idx="676">
                  <c:v>89</c:v>
                </c:pt>
                <c:pt idx="677">
                  <c:v>90</c:v>
                </c:pt>
                <c:pt idx="678">
                  <c:v>91</c:v>
                </c:pt>
                <c:pt idx="679">
                  <c:v>92</c:v>
                </c:pt>
                <c:pt idx="680">
                  <c:v>93</c:v>
                </c:pt>
                <c:pt idx="681">
                  <c:v>94</c:v>
                </c:pt>
                <c:pt idx="682">
                  <c:v>95</c:v>
                </c:pt>
                <c:pt idx="683">
                  <c:v>96</c:v>
                </c:pt>
                <c:pt idx="684">
                  <c:v>97</c:v>
                </c:pt>
                <c:pt idx="685">
                  <c:v>98</c:v>
                </c:pt>
                <c:pt idx="686">
                  <c:v>99</c:v>
                </c:pt>
                <c:pt idx="687">
                  <c:v>100</c:v>
                </c:pt>
                <c:pt idx="688">
                  <c:v>101</c:v>
                </c:pt>
                <c:pt idx="689">
                  <c:v>102</c:v>
                </c:pt>
                <c:pt idx="690">
                  <c:v>103</c:v>
                </c:pt>
                <c:pt idx="691">
                  <c:v>104</c:v>
                </c:pt>
                <c:pt idx="692">
                  <c:v>105</c:v>
                </c:pt>
                <c:pt idx="693">
                  <c:v>106</c:v>
                </c:pt>
                <c:pt idx="694">
                  <c:v>107</c:v>
                </c:pt>
                <c:pt idx="695">
                  <c:v>108</c:v>
                </c:pt>
                <c:pt idx="696">
                  <c:v>109.00000000000001</c:v>
                </c:pt>
                <c:pt idx="697">
                  <c:v>110.00000000000001</c:v>
                </c:pt>
                <c:pt idx="698">
                  <c:v>111.00000000000001</c:v>
                </c:pt>
                <c:pt idx="699">
                  <c:v>112.00000000000001</c:v>
                </c:pt>
                <c:pt idx="700">
                  <c:v>112.99999999999999</c:v>
                </c:pt>
                <c:pt idx="701">
                  <c:v>113.99999999999999</c:v>
                </c:pt>
                <c:pt idx="702">
                  <c:v>114.99999999999999</c:v>
                </c:pt>
                <c:pt idx="703">
                  <c:v>115.99999999999999</c:v>
                </c:pt>
                <c:pt idx="704">
                  <c:v>117</c:v>
                </c:pt>
                <c:pt idx="705">
                  <c:v>118</c:v>
                </c:pt>
                <c:pt idx="706">
                  <c:v>119</c:v>
                </c:pt>
                <c:pt idx="707">
                  <c:v>120</c:v>
                </c:pt>
                <c:pt idx="708">
                  <c:v>121</c:v>
                </c:pt>
                <c:pt idx="709">
                  <c:v>122</c:v>
                </c:pt>
                <c:pt idx="710">
                  <c:v>123</c:v>
                </c:pt>
                <c:pt idx="711">
                  <c:v>124</c:v>
                </c:pt>
                <c:pt idx="712">
                  <c:v>125</c:v>
                </c:pt>
                <c:pt idx="713">
                  <c:v>126</c:v>
                </c:pt>
                <c:pt idx="714">
                  <c:v>127</c:v>
                </c:pt>
                <c:pt idx="715">
                  <c:v>128</c:v>
                </c:pt>
                <c:pt idx="716">
                  <c:v>129</c:v>
                </c:pt>
                <c:pt idx="717">
                  <c:v>130</c:v>
                </c:pt>
                <c:pt idx="718">
                  <c:v>131</c:v>
                </c:pt>
                <c:pt idx="719">
                  <c:v>132</c:v>
                </c:pt>
                <c:pt idx="720">
                  <c:v>133</c:v>
                </c:pt>
                <c:pt idx="721">
                  <c:v>134</c:v>
                </c:pt>
                <c:pt idx="722">
                  <c:v>135</c:v>
                </c:pt>
                <c:pt idx="723">
                  <c:v>136</c:v>
                </c:pt>
                <c:pt idx="724">
                  <c:v>137</c:v>
                </c:pt>
                <c:pt idx="725">
                  <c:v>138</c:v>
                </c:pt>
                <c:pt idx="726">
                  <c:v>139</c:v>
                </c:pt>
                <c:pt idx="727">
                  <c:v>140</c:v>
                </c:pt>
                <c:pt idx="728">
                  <c:v>141</c:v>
                </c:pt>
                <c:pt idx="729">
                  <c:v>142</c:v>
                </c:pt>
                <c:pt idx="730">
                  <c:v>143</c:v>
                </c:pt>
                <c:pt idx="731">
                  <c:v>144</c:v>
                </c:pt>
                <c:pt idx="732">
                  <c:v>145</c:v>
                </c:pt>
                <c:pt idx="733">
                  <c:v>146</c:v>
                </c:pt>
                <c:pt idx="734">
                  <c:v>147</c:v>
                </c:pt>
                <c:pt idx="735">
                  <c:v>148</c:v>
                </c:pt>
                <c:pt idx="736">
                  <c:v>149</c:v>
                </c:pt>
                <c:pt idx="737">
                  <c:v>150</c:v>
                </c:pt>
                <c:pt idx="738">
                  <c:v>151</c:v>
                </c:pt>
                <c:pt idx="739">
                  <c:v>152</c:v>
                </c:pt>
                <c:pt idx="740">
                  <c:v>153</c:v>
                </c:pt>
                <c:pt idx="741">
                  <c:v>154</c:v>
                </c:pt>
                <c:pt idx="742">
                  <c:v>155</c:v>
                </c:pt>
                <c:pt idx="743">
                  <c:v>156</c:v>
                </c:pt>
                <c:pt idx="744">
                  <c:v>157</c:v>
                </c:pt>
                <c:pt idx="745">
                  <c:v>158</c:v>
                </c:pt>
                <c:pt idx="746">
                  <c:v>159</c:v>
                </c:pt>
                <c:pt idx="747">
                  <c:v>160</c:v>
                </c:pt>
                <c:pt idx="748">
                  <c:v>161</c:v>
                </c:pt>
                <c:pt idx="749">
                  <c:v>162</c:v>
                </c:pt>
                <c:pt idx="750">
                  <c:v>163</c:v>
                </c:pt>
                <c:pt idx="751">
                  <c:v>164</c:v>
                </c:pt>
                <c:pt idx="752">
                  <c:v>165</c:v>
                </c:pt>
                <c:pt idx="753">
                  <c:v>166</c:v>
                </c:pt>
                <c:pt idx="754">
                  <c:v>167</c:v>
                </c:pt>
                <c:pt idx="755">
                  <c:v>168</c:v>
                </c:pt>
                <c:pt idx="756">
                  <c:v>169</c:v>
                </c:pt>
                <c:pt idx="757">
                  <c:v>170</c:v>
                </c:pt>
                <c:pt idx="758">
                  <c:v>171</c:v>
                </c:pt>
                <c:pt idx="759">
                  <c:v>172</c:v>
                </c:pt>
                <c:pt idx="760">
                  <c:v>173</c:v>
                </c:pt>
                <c:pt idx="761">
                  <c:v>174</c:v>
                </c:pt>
                <c:pt idx="762">
                  <c:v>175</c:v>
                </c:pt>
                <c:pt idx="763">
                  <c:v>176</c:v>
                </c:pt>
                <c:pt idx="764">
                  <c:v>177</c:v>
                </c:pt>
                <c:pt idx="765">
                  <c:v>178</c:v>
                </c:pt>
                <c:pt idx="766">
                  <c:v>179</c:v>
                </c:pt>
                <c:pt idx="767">
                  <c:v>180</c:v>
                </c:pt>
                <c:pt idx="768">
                  <c:v>181</c:v>
                </c:pt>
                <c:pt idx="769">
                  <c:v>182</c:v>
                </c:pt>
                <c:pt idx="770">
                  <c:v>183</c:v>
                </c:pt>
                <c:pt idx="771">
                  <c:v>184</c:v>
                </c:pt>
                <c:pt idx="772">
                  <c:v>185</c:v>
                </c:pt>
                <c:pt idx="773">
                  <c:v>186</c:v>
                </c:pt>
                <c:pt idx="774">
                  <c:v>187</c:v>
                </c:pt>
                <c:pt idx="775">
                  <c:v>188</c:v>
                </c:pt>
                <c:pt idx="776">
                  <c:v>189</c:v>
                </c:pt>
                <c:pt idx="777">
                  <c:v>190</c:v>
                </c:pt>
                <c:pt idx="778">
                  <c:v>191</c:v>
                </c:pt>
                <c:pt idx="779">
                  <c:v>192</c:v>
                </c:pt>
                <c:pt idx="780">
                  <c:v>193</c:v>
                </c:pt>
                <c:pt idx="781">
                  <c:v>194</c:v>
                </c:pt>
                <c:pt idx="782">
                  <c:v>195</c:v>
                </c:pt>
                <c:pt idx="783">
                  <c:v>196</c:v>
                </c:pt>
                <c:pt idx="784">
                  <c:v>197</c:v>
                </c:pt>
                <c:pt idx="785">
                  <c:v>198</c:v>
                </c:pt>
                <c:pt idx="786">
                  <c:v>199</c:v>
                </c:pt>
                <c:pt idx="787">
                  <c:v>200</c:v>
                </c:pt>
                <c:pt idx="788">
                  <c:v>200.99999999999997</c:v>
                </c:pt>
                <c:pt idx="789">
                  <c:v>202</c:v>
                </c:pt>
                <c:pt idx="790">
                  <c:v>202.99999999999997</c:v>
                </c:pt>
                <c:pt idx="791">
                  <c:v>204</c:v>
                </c:pt>
                <c:pt idx="792">
                  <c:v>204.99999999999997</c:v>
                </c:pt>
                <c:pt idx="793">
                  <c:v>206</c:v>
                </c:pt>
                <c:pt idx="794">
                  <c:v>206.99999999999997</c:v>
                </c:pt>
                <c:pt idx="795">
                  <c:v>208</c:v>
                </c:pt>
                <c:pt idx="796">
                  <c:v>209</c:v>
                </c:pt>
                <c:pt idx="797">
                  <c:v>210</c:v>
                </c:pt>
                <c:pt idx="798">
                  <c:v>211</c:v>
                </c:pt>
                <c:pt idx="799">
                  <c:v>212</c:v>
                </c:pt>
                <c:pt idx="800">
                  <c:v>213</c:v>
                </c:pt>
                <c:pt idx="801">
                  <c:v>214</c:v>
                </c:pt>
                <c:pt idx="802">
                  <c:v>215</c:v>
                </c:pt>
                <c:pt idx="803">
                  <c:v>216</c:v>
                </c:pt>
                <c:pt idx="804">
                  <c:v>217</c:v>
                </c:pt>
                <c:pt idx="805">
                  <c:v>218.00000000000003</c:v>
                </c:pt>
                <c:pt idx="806">
                  <c:v>219</c:v>
                </c:pt>
                <c:pt idx="807">
                  <c:v>220.00000000000003</c:v>
                </c:pt>
                <c:pt idx="808">
                  <c:v>221</c:v>
                </c:pt>
                <c:pt idx="809">
                  <c:v>222.00000000000003</c:v>
                </c:pt>
                <c:pt idx="810">
                  <c:v>223</c:v>
                </c:pt>
                <c:pt idx="811">
                  <c:v>224.00000000000003</c:v>
                </c:pt>
                <c:pt idx="812">
                  <c:v>225</c:v>
                </c:pt>
                <c:pt idx="813">
                  <c:v>225.99999999999997</c:v>
                </c:pt>
                <c:pt idx="814">
                  <c:v>227</c:v>
                </c:pt>
                <c:pt idx="815">
                  <c:v>227.99999999999997</c:v>
                </c:pt>
                <c:pt idx="816">
                  <c:v>229</c:v>
                </c:pt>
                <c:pt idx="817">
                  <c:v>229.99999999999997</c:v>
                </c:pt>
                <c:pt idx="818">
                  <c:v>231</c:v>
                </c:pt>
                <c:pt idx="819">
                  <c:v>231.99999999999997</c:v>
                </c:pt>
                <c:pt idx="820">
                  <c:v>233</c:v>
                </c:pt>
                <c:pt idx="821">
                  <c:v>234</c:v>
                </c:pt>
                <c:pt idx="822">
                  <c:v>235</c:v>
                </c:pt>
                <c:pt idx="823">
                  <c:v>236</c:v>
                </c:pt>
                <c:pt idx="824">
                  <c:v>237</c:v>
                </c:pt>
                <c:pt idx="825">
                  <c:v>238</c:v>
                </c:pt>
                <c:pt idx="826">
                  <c:v>239</c:v>
                </c:pt>
                <c:pt idx="827">
                  <c:v>240</c:v>
                </c:pt>
                <c:pt idx="828">
                  <c:v>241</c:v>
                </c:pt>
                <c:pt idx="829">
                  <c:v>242</c:v>
                </c:pt>
                <c:pt idx="830">
                  <c:v>243.00000000000003</c:v>
                </c:pt>
                <c:pt idx="831">
                  <c:v>244</c:v>
                </c:pt>
                <c:pt idx="832">
                  <c:v>245.00000000000003</c:v>
                </c:pt>
                <c:pt idx="833">
                  <c:v>246</c:v>
                </c:pt>
                <c:pt idx="834">
                  <c:v>247.00000000000003</c:v>
                </c:pt>
                <c:pt idx="835">
                  <c:v>248</c:v>
                </c:pt>
                <c:pt idx="836">
                  <c:v>249.00000000000003</c:v>
                </c:pt>
                <c:pt idx="837">
                  <c:v>250</c:v>
                </c:pt>
                <c:pt idx="838">
                  <c:v>250.99999999999997</c:v>
                </c:pt>
                <c:pt idx="839">
                  <c:v>252</c:v>
                </c:pt>
                <c:pt idx="840">
                  <c:v>252.99999999999997</c:v>
                </c:pt>
                <c:pt idx="841">
                  <c:v>254</c:v>
                </c:pt>
                <c:pt idx="842">
                  <c:v>254.99999999999997</c:v>
                </c:pt>
                <c:pt idx="843">
                  <c:v>256</c:v>
                </c:pt>
                <c:pt idx="844">
                  <c:v>257</c:v>
                </c:pt>
                <c:pt idx="845">
                  <c:v>258</c:v>
                </c:pt>
                <c:pt idx="846">
                  <c:v>259</c:v>
                </c:pt>
                <c:pt idx="847">
                  <c:v>260</c:v>
                </c:pt>
                <c:pt idx="848">
                  <c:v>261</c:v>
                </c:pt>
                <c:pt idx="849">
                  <c:v>262</c:v>
                </c:pt>
                <c:pt idx="850">
                  <c:v>263</c:v>
                </c:pt>
                <c:pt idx="851">
                  <c:v>264</c:v>
                </c:pt>
                <c:pt idx="852">
                  <c:v>265</c:v>
                </c:pt>
                <c:pt idx="853">
                  <c:v>266</c:v>
                </c:pt>
                <c:pt idx="854">
                  <c:v>267</c:v>
                </c:pt>
                <c:pt idx="855">
                  <c:v>268</c:v>
                </c:pt>
                <c:pt idx="856">
                  <c:v>269</c:v>
                </c:pt>
                <c:pt idx="857">
                  <c:v>270</c:v>
                </c:pt>
                <c:pt idx="858">
                  <c:v>271</c:v>
                </c:pt>
                <c:pt idx="859">
                  <c:v>272</c:v>
                </c:pt>
                <c:pt idx="860">
                  <c:v>273</c:v>
                </c:pt>
                <c:pt idx="861">
                  <c:v>274</c:v>
                </c:pt>
                <c:pt idx="862">
                  <c:v>275</c:v>
                </c:pt>
                <c:pt idx="863">
                  <c:v>276</c:v>
                </c:pt>
                <c:pt idx="864">
                  <c:v>277</c:v>
                </c:pt>
                <c:pt idx="865">
                  <c:v>278</c:v>
                </c:pt>
                <c:pt idx="866">
                  <c:v>279</c:v>
                </c:pt>
                <c:pt idx="867">
                  <c:v>280</c:v>
                </c:pt>
                <c:pt idx="868">
                  <c:v>281</c:v>
                </c:pt>
                <c:pt idx="869">
                  <c:v>282</c:v>
                </c:pt>
                <c:pt idx="870">
                  <c:v>283</c:v>
                </c:pt>
                <c:pt idx="871">
                  <c:v>284</c:v>
                </c:pt>
                <c:pt idx="872">
                  <c:v>285</c:v>
                </c:pt>
                <c:pt idx="873">
                  <c:v>286</c:v>
                </c:pt>
                <c:pt idx="874">
                  <c:v>287</c:v>
                </c:pt>
                <c:pt idx="875">
                  <c:v>288</c:v>
                </c:pt>
                <c:pt idx="876">
                  <c:v>289</c:v>
                </c:pt>
                <c:pt idx="877">
                  <c:v>290</c:v>
                </c:pt>
                <c:pt idx="878">
                  <c:v>291</c:v>
                </c:pt>
                <c:pt idx="879">
                  <c:v>292</c:v>
                </c:pt>
                <c:pt idx="880">
                  <c:v>293</c:v>
                </c:pt>
                <c:pt idx="881">
                  <c:v>294</c:v>
                </c:pt>
                <c:pt idx="882">
                  <c:v>295</c:v>
                </c:pt>
                <c:pt idx="883">
                  <c:v>296</c:v>
                </c:pt>
                <c:pt idx="884">
                  <c:v>297</c:v>
                </c:pt>
                <c:pt idx="885">
                  <c:v>298</c:v>
                </c:pt>
                <c:pt idx="886">
                  <c:v>299</c:v>
                </c:pt>
                <c:pt idx="887">
                  <c:v>300</c:v>
                </c:pt>
                <c:pt idx="888">
                  <c:v>299</c:v>
                </c:pt>
                <c:pt idx="889">
                  <c:v>298</c:v>
                </c:pt>
                <c:pt idx="890">
                  <c:v>297</c:v>
                </c:pt>
                <c:pt idx="891">
                  <c:v>296</c:v>
                </c:pt>
                <c:pt idx="892">
                  <c:v>295</c:v>
                </c:pt>
                <c:pt idx="893">
                  <c:v>294</c:v>
                </c:pt>
                <c:pt idx="894">
                  <c:v>293</c:v>
                </c:pt>
                <c:pt idx="895">
                  <c:v>292</c:v>
                </c:pt>
                <c:pt idx="896">
                  <c:v>291</c:v>
                </c:pt>
                <c:pt idx="897">
                  <c:v>290</c:v>
                </c:pt>
                <c:pt idx="898">
                  <c:v>289</c:v>
                </c:pt>
                <c:pt idx="899">
                  <c:v>288</c:v>
                </c:pt>
                <c:pt idx="900">
                  <c:v>287</c:v>
                </c:pt>
                <c:pt idx="901">
                  <c:v>286</c:v>
                </c:pt>
                <c:pt idx="902">
                  <c:v>285</c:v>
                </c:pt>
                <c:pt idx="903">
                  <c:v>284</c:v>
                </c:pt>
                <c:pt idx="904">
                  <c:v>283</c:v>
                </c:pt>
                <c:pt idx="905">
                  <c:v>282</c:v>
                </c:pt>
                <c:pt idx="906">
                  <c:v>281</c:v>
                </c:pt>
                <c:pt idx="907">
                  <c:v>280</c:v>
                </c:pt>
                <c:pt idx="908">
                  <c:v>279</c:v>
                </c:pt>
                <c:pt idx="909">
                  <c:v>278</c:v>
                </c:pt>
                <c:pt idx="910">
                  <c:v>277</c:v>
                </c:pt>
                <c:pt idx="911">
                  <c:v>276</c:v>
                </c:pt>
                <c:pt idx="912">
                  <c:v>275</c:v>
                </c:pt>
                <c:pt idx="913">
                  <c:v>274</c:v>
                </c:pt>
                <c:pt idx="914">
                  <c:v>273</c:v>
                </c:pt>
                <c:pt idx="915">
                  <c:v>272</c:v>
                </c:pt>
                <c:pt idx="916">
                  <c:v>271</c:v>
                </c:pt>
                <c:pt idx="917">
                  <c:v>270</c:v>
                </c:pt>
                <c:pt idx="918">
                  <c:v>269</c:v>
                </c:pt>
                <c:pt idx="919">
                  <c:v>268</c:v>
                </c:pt>
                <c:pt idx="920">
                  <c:v>267</c:v>
                </c:pt>
                <c:pt idx="921">
                  <c:v>266</c:v>
                </c:pt>
                <c:pt idx="922">
                  <c:v>265</c:v>
                </c:pt>
                <c:pt idx="923">
                  <c:v>264</c:v>
                </c:pt>
                <c:pt idx="924">
                  <c:v>263</c:v>
                </c:pt>
                <c:pt idx="925">
                  <c:v>262</c:v>
                </c:pt>
                <c:pt idx="926">
                  <c:v>261</c:v>
                </c:pt>
                <c:pt idx="927">
                  <c:v>260</c:v>
                </c:pt>
                <c:pt idx="928">
                  <c:v>259</c:v>
                </c:pt>
                <c:pt idx="929">
                  <c:v>258</c:v>
                </c:pt>
                <c:pt idx="930">
                  <c:v>257</c:v>
                </c:pt>
                <c:pt idx="931">
                  <c:v>256</c:v>
                </c:pt>
                <c:pt idx="932">
                  <c:v>254.99999999999997</c:v>
                </c:pt>
                <c:pt idx="933">
                  <c:v>254</c:v>
                </c:pt>
                <c:pt idx="934">
                  <c:v>252.99999999999997</c:v>
                </c:pt>
                <c:pt idx="935">
                  <c:v>252</c:v>
                </c:pt>
                <c:pt idx="936">
                  <c:v>250.99999999999997</c:v>
                </c:pt>
                <c:pt idx="937">
                  <c:v>250</c:v>
                </c:pt>
                <c:pt idx="938">
                  <c:v>249.00000000000003</c:v>
                </c:pt>
                <c:pt idx="939">
                  <c:v>248</c:v>
                </c:pt>
                <c:pt idx="940">
                  <c:v>247.00000000000003</c:v>
                </c:pt>
                <c:pt idx="941">
                  <c:v>246</c:v>
                </c:pt>
                <c:pt idx="942">
                  <c:v>245.00000000000003</c:v>
                </c:pt>
                <c:pt idx="943">
                  <c:v>244</c:v>
                </c:pt>
                <c:pt idx="944">
                  <c:v>243.00000000000003</c:v>
                </c:pt>
                <c:pt idx="945">
                  <c:v>242</c:v>
                </c:pt>
                <c:pt idx="946">
                  <c:v>241</c:v>
                </c:pt>
                <c:pt idx="947">
                  <c:v>240</c:v>
                </c:pt>
                <c:pt idx="948">
                  <c:v>239</c:v>
                </c:pt>
                <c:pt idx="949">
                  <c:v>238</c:v>
                </c:pt>
                <c:pt idx="950">
                  <c:v>237</c:v>
                </c:pt>
                <c:pt idx="951">
                  <c:v>236</c:v>
                </c:pt>
                <c:pt idx="952">
                  <c:v>235</c:v>
                </c:pt>
                <c:pt idx="953">
                  <c:v>234</c:v>
                </c:pt>
                <c:pt idx="954">
                  <c:v>233</c:v>
                </c:pt>
                <c:pt idx="955">
                  <c:v>231.99999999999997</c:v>
                </c:pt>
                <c:pt idx="956">
                  <c:v>231</c:v>
                </c:pt>
                <c:pt idx="957">
                  <c:v>229.99999999999997</c:v>
                </c:pt>
                <c:pt idx="958">
                  <c:v>229</c:v>
                </c:pt>
                <c:pt idx="959">
                  <c:v>227.99999999999997</c:v>
                </c:pt>
                <c:pt idx="960">
                  <c:v>227</c:v>
                </c:pt>
                <c:pt idx="961">
                  <c:v>225.99999999999997</c:v>
                </c:pt>
                <c:pt idx="962">
                  <c:v>225</c:v>
                </c:pt>
                <c:pt idx="963">
                  <c:v>224.00000000000003</c:v>
                </c:pt>
                <c:pt idx="964">
                  <c:v>223</c:v>
                </c:pt>
                <c:pt idx="965">
                  <c:v>222.00000000000003</c:v>
                </c:pt>
                <c:pt idx="966">
                  <c:v>221</c:v>
                </c:pt>
                <c:pt idx="967">
                  <c:v>220.00000000000003</c:v>
                </c:pt>
                <c:pt idx="968">
                  <c:v>219</c:v>
                </c:pt>
                <c:pt idx="969">
                  <c:v>218.00000000000003</c:v>
                </c:pt>
                <c:pt idx="970">
                  <c:v>217</c:v>
                </c:pt>
                <c:pt idx="971">
                  <c:v>216</c:v>
                </c:pt>
                <c:pt idx="972">
                  <c:v>215</c:v>
                </c:pt>
                <c:pt idx="973">
                  <c:v>214</c:v>
                </c:pt>
                <c:pt idx="974">
                  <c:v>213</c:v>
                </c:pt>
                <c:pt idx="975">
                  <c:v>212</c:v>
                </c:pt>
                <c:pt idx="976">
                  <c:v>211</c:v>
                </c:pt>
                <c:pt idx="977">
                  <c:v>210</c:v>
                </c:pt>
                <c:pt idx="978">
                  <c:v>209</c:v>
                </c:pt>
                <c:pt idx="979">
                  <c:v>208</c:v>
                </c:pt>
                <c:pt idx="980">
                  <c:v>206.99999999999997</c:v>
                </c:pt>
                <c:pt idx="981">
                  <c:v>206</c:v>
                </c:pt>
                <c:pt idx="982">
                  <c:v>204.99999999999997</c:v>
                </c:pt>
                <c:pt idx="983">
                  <c:v>204</c:v>
                </c:pt>
                <c:pt idx="984">
                  <c:v>202.99999999999997</c:v>
                </c:pt>
                <c:pt idx="985">
                  <c:v>202</c:v>
                </c:pt>
                <c:pt idx="986">
                  <c:v>200.99999999999997</c:v>
                </c:pt>
                <c:pt idx="987">
                  <c:v>200</c:v>
                </c:pt>
                <c:pt idx="988">
                  <c:v>199</c:v>
                </c:pt>
                <c:pt idx="989">
                  <c:v>198</c:v>
                </c:pt>
                <c:pt idx="990">
                  <c:v>197</c:v>
                </c:pt>
                <c:pt idx="991">
                  <c:v>196</c:v>
                </c:pt>
                <c:pt idx="992">
                  <c:v>195</c:v>
                </c:pt>
                <c:pt idx="993">
                  <c:v>194</c:v>
                </c:pt>
                <c:pt idx="994">
                  <c:v>193</c:v>
                </c:pt>
                <c:pt idx="995">
                  <c:v>192</c:v>
                </c:pt>
                <c:pt idx="996">
                  <c:v>191</c:v>
                </c:pt>
                <c:pt idx="997">
                  <c:v>190</c:v>
                </c:pt>
                <c:pt idx="998">
                  <c:v>189</c:v>
                </c:pt>
                <c:pt idx="999">
                  <c:v>188</c:v>
                </c:pt>
                <c:pt idx="1000">
                  <c:v>187</c:v>
                </c:pt>
                <c:pt idx="1001">
                  <c:v>186</c:v>
                </c:pt>
                <c:pt idx="1002">
                  <c:v>185</c:v>
                </c:pt>
                <c:pt idx="1003">
                  <c:v>184</c:v>
                </c:pt>
                <c:pt idx="1004">
                  <c:v>183</c:v>
                </c:pt>
                <c:pt idx="1005">
                  <c:v>182</c:v>
                </c:pt>
                <c:pt idx="1006">
                  <c:v>181</c:v>
                </c:pt>
                <c:pt idx="1007">
                  <c:v>180</c:v>
                </c:pt>
                <c:pt idx="1008">
                  <c:v>179</c:v>
                </c:pt>
                <c:pt idx="1009">
                  <c:v>178</c:v>
                </c:pt>
                <c:pt idx="1010">
                  <c:v>177</c:v>
                </c:pt>
                <c:pt idx="1011">
                  <c:v>176</c:v>
                </c:pt>
                <c:pt idx="1012">
                  <c:v>175</c:v>
                </c:pt>
                <c:pt idx="1013">
                  <c:v>174</c:v>
                </c:pt>
                <c:pt idx="1014">
                  <c:v>173</c:v>
                </c:pt>
                <c:pt idx="1015">
                  <c:v>172</c:v>
                </c:pt>
                <c:pt idx="1016">
                  <c:v>171</c:v>
                </c:pt>
                <c:pt idx="1017">
                  <c:v>170</c:v>
                </c:pt>
                <c:pt idx="1018">
                  <c:v>169</c:v>
                </c:pt>
                <c:pt idx="1019">
                  <c:v>168</c:v>
                </c:pt>
                <c:pt idx="1020">
                  <c:v>167</c:v>
                </c:pt>
                <c:pt idx="1021">
                  <c:v>166</c:v>
                </c:pt>
                <c:pt idx="1022">
                  <c:v>165</c:v>
                </c:pt>
                <c:pt idx="1023">
                  <c:v>164</c:v>
                </c:pt>
                <c:pt idx="1024">
                  <c:v>163</c:v>
                </c:pt>
                <c:pt idx="1025">
                  <c:v>162</c:v>
                </c:pt>
                <c:pt idx="1026">
                  <c:v>161</c:v>
                </c:pt>
                <c:pt idx="1027">
                  <c:v>160</c:v>
                </c:pt>
                <c:pt idx="1028">
                  <c:v>159</c:v>
                </c:pt>
                <c:pt idx="1029">
                  <c:v>158</c:v>
                </c:pt>
                <c:pt idx="1030">
                  <c:v>157</c:v>
                </c:pt>
                <c:pt idx="1031">
                  <c:v>156</c:v>
                </c:pt>
                <c:pt idx="1032">
                  <c:v>155</c:v>
                </c:pt>
                <c:pt idx="1033">
                  <c:v>154</c:v>
                </c:pt>
                <c:pt idx="1034">
                  <c:v>153</c:v>
                </c:pt>
                <c:pt idx="1035">
                  <c:v>152</c:v>
                </c:pt>
                <c:pt idx="1036">
                  <c:v>151</c:v>
                </c:pt>
                <c:pt idx="1037">
                  <c:v>150</c:v>
                </c:pt>
                <c:pt idx="1038">
                  <c:v>149</c:v>
                </c:pt>
                <c:pt idx="1039">
                  <c:v>148</c:v>
                </c:pt>
                <c:pt idx="1040">
                  <c:v>147</c:v>
                </c:pt>
                <c:pt idx="1041">
                  <c:v>146</c:v>
                </c:pt>
                <c:pt idx="1042">
                  <c:v>145</c:v>
                </c:pt>
                <c:pt idx="1043">
                  <c:v>144</c:v>
                </c:pt>
                <c:pt idx="1044">
                  <c:v>143</c:v>
                </c:pt>
                <c:pt idx="1045">
                  <c:v>142</c:v>
                </c:pt>
                <c:pt idx="1046">
                  <c:v>141</c:v>
                </c:pt>
                <c:pt idx="1047">
                  <c:v>140</c:v>
                </c:pt>
                <c:pt idx="1048">
                  <c:v>139</c:v>
                </c:pt>
                <c:pt idx="1049">
                  <c:v>138</c:v>
                </c:pt>
                <c:pt idx="1050">
                  <c:v>137</c:v>
                </c:pt>
                <c:pt idx="1051">
                  <c:v>136</c:v>
                </c:pt>
                <c:pt idx="1052">
                  <c:v>135</c:v>
                </c:pt>
                <c:pt idx="1053">
                  <c:v>134</c:v>
                </c:pt>
                <c:pt idx="1054">
                  <c:v>133</c:v>
                </c:pt>
                <c:pt idx="1055">
                  <c:v>132</c:v>
                </c:pt>
                <c:pt idx="1056">
                  <c:v>131</c:v>
                </c:pt>
                <c:pt idx="1057">
                  <c:v>130</c:v>
                </c:pt>
                <c:pt idx="1058">
                  <c:v>129</c:v>
                </c:pt>
                <c:pt idx="1059">
                  <c:v>128</c:v>
                </c:pt>
                <c:pt idx="1060">
                  <c:v>127</c:v>
                </c:pt>
                <c:pt idx="1061">
                  <c:v>126</c:v>
                </c:pt>
                <c:pt idx="1062">
                  <c:v>125</c:v>
                </c:pt>
                <c:pt idx="1063">
                  <c:v>124</c:v>
                </c:pt>
                <c:pt idx="1064">
                  <c:v>123</c:v>
                </c:pt>
                <c:pt idx="1065">
                  <c:v>122</c:v>
                </c:pt>
                <c:pt idx="1066">
                  <c:v>121</c:v>
                </c:pt>
                <c:pt idx="1067">
                  <c:v>120</c:v>
                </c:pt>
                <c:pt idx="1068">
                  <c:v>119</c:v>
                </c:pt>
                <c:pt idx="1069">
                  <c:v>118</c:v>
                </c:pt>
                <c:pt idx="1070">
                  <c:v>117</c:v>
                </c:pt>
                <c:pt idx="1071">
                  <c:v>115.99999999999999</c:v>
                </c:pt>
                <c:pt idx="1072">
                  <c:v>114.99999999999999</c:v>
                </c:pt>
                <c:pt idx="1073">
                  <c:v>113.99999999999999</c:v>
                </c:pt>
                <c:pt idx="1074">
                  <c:v>112.99999999999999</c:v>
                </c:pt>
                <c:pt idx="1075">
                  <c:v>112.00000000000001</c:v>
                </c:pt>
                <c:pt idx="1076">
                  <c:v>111.00000000000001</c:v>
                </c:pt>
                <c:pt idx="1077">
                  <c:v>110.00000000000001</c:v>
                </c:pt>
                <c:pt idx="1078">
                  <c:v>109.00000000000001</c:v>
                </c:pt>
                <c:pt idx="1079">
                  <c:v>108</c:v>
                </c:pt>
                <c:pt idx="1080">
                  <c:v>107</c:v>
                </c:pt>
                <c:pt idx="1081">
                  <c:v>106</c:v>
                </c:pt>
                <c:pt idx="1082">
                  <c:v>105</c:v>
                </c:pt>
                <c:pt idx="1083">
                  <c:v>104</c:v>
                </c:pt>
                <c:pt idx="1084">
                  <c:v>103</c:v>
                </c:pt>
                <c:pt idx="1085">
                  <c:v>102</c:v>
                </c:pt>
                <c:pt idx="1086">
                  <c:v>101</c:v>
                </c:pt>
                <c:pt idx="1087">
                  <c:v>100</c:v>
                </c:pt>
                <c:pt idx="1088">
                  <c:v>101</c:v>
                </c:pt>
                <c:pt idx="1089">
                  <c:v>102</c:v>
                </c:pt>
                <c:pt idx="1090">
                  <c:v>103</c:v>
                </c:pt>
                <c:pt idx="1091">
                  <c:v>104</c:v>
                </c:pt>
                <c:pt idx="1092">
                  <c:v>105</c:v>
                </c:pt>
                <c:pt idx="1093">
                  <c:v>106</c:v>
                </c:pt>
                <c:pt idx="1094">
                  <c:v>107</c:v>
                </c:pt>
                <c:pt idx="1095">
                  <c:v>108</c:v>
                </c:pt>
                <c:pt idx="1096">
                  <c:v>109.00000000000001</c:v>
                </c:pt>
                <c:pt idx="1097">
                  <c:v>110.00000000000001</c:v>
                </c:pt>
                <c:pt idx="1098">
                  <c:v>111.00000000000001</c:v>
                </c:pt>
                <c:pt idx="1099">
                  <c:v>112.00000000000001</c:v>
                </c:pt>
                <c:pt idx="1100">
                  <c:v>112.99999999999999</c:v>
                </c:pt>
                <c:pt idx="1101">
                  <c:v>113.99999999999999</c:v>
                </c:pt>
                <c:pt idx="1102">
                  <c:v>114.99999999999999</c:v>
                </c:pt>
                <c:pt idx="1103">
                  <c:v>115.99999999999999</c:v>
                </c:pt>
                <c:pt idx="1104">
                  <c:v>117</c:v>
                </c:pt>
                <c:pt idx="1105">
                  <c:v>118</c:v>
                </c:pt>
                <c:pt idx="1106">
                  <c:v>119</c:v>
                </c:pt>
                <c:pt idx="1107">
                  <c:v>120</c:v>
                </c:pt>
                <c:pt idx="1108">
                  <c:v>121</c:v>
                </c:pt>
                <c:pt idx="1109">
                  <c:v>122</c:v>
                </c:pt>
                <c:pt idx="1110">
                  <c:v>123</c:v>
                </c:pt>
                <c:pt idx="1111">
                  <c:v>124</c:v>
                </c:pt>
                <c:pt idx="1112">
                  <c:v>125</c:v>
                </c:pt>
                <c:pt idx="1113">
                  <c:v>126</c:v>
                </c:pt>
                <c:pt idx="1114">
                  <c:v>127</c:v>
                </c:pt>
                <c:pt idx="1115">
                  <c:v>128</c:v>
                </c:pt>
                <c:pt idx="1116">
                  <c:v>129</c:v>
                </c:pt>
                <c:pt idx="1117">
                  <c:v>130</c:v>
                </c:pt>
                <c:pt idx="1118">
                  <c:v>131</c:v>
                </c:pt>
                <c:pt idx="1119">
                  <c:v>132</c:v>
                </c:pt>
                <c:pt idx="1120">
                  <c:v>133</c:v>
                </c:pt>
                <c:pt idx="1121">
                  <c:v>134</c:v>
                </c:pt>
                <c:pt idx="1122">
                  <c:v>135</c:v>
                </c:pt>
                <c:pt idx="1123">
                  <c:v>136</c:v>
                </c:pt>
                <c:pt idx="1124">
                  <c:v>137</c:v>
                </c:pt>
                <c:pt idx="1125">
                  <c:v>138</c:v>
                </c:pt>
                <c:pt idx="1126">
                  <c:v>139</c:v>
                </c:pt>
                <c:pt idx="1127">
                  <c:v>140</c:v>
                </c:pt>
                <c:pt idx="1128">
                  <c:v>141</c:v>
                </c:pt>
                <c:pt idx="1129">
                  <c:v>142</c:v>
                </c:pt>
                <c:pt idx="1130">
                  <c:v>143</c:v>
                </c:pt>
                <c:pt idx="1131">
                  <c:v>144</c:v>
                </c:pt>
                <c:pt idx="1132">
                  <c:v>145</c:v>
                </c:pt>
                <c:pt idx="1133">
                  <c:v>146</c:v>
                </c:pt>
                <c:pt idx="1134">
                  <c:v>147</c:v>
                </c:pt>
                <c:pt idx="1135">
                  <c:v>148</c:v>
                </c:pt>
                <c:pt idx="1136">
                  <c:v>149</c:v>
                </c:pt>
                <c:pt idx="1137">
                  <c:v>150</c:v>
                </c:pt>
                <c:pt idx="1138">
                  <c:v>151</c:v>
                </c:pt>
                <c:pt idx="1139">
                  <c:v>152</c:v>
                </c:pt>
                <c:pt idx="1140">
                  <c:v>153</c:v>
                </c:pt>
                <c:pt idx="1141">
                  <c:v>154</c:v>
                </c:pt>
                <c:pt idx="1142">
                  <c:v>155</c:v>
                </c:pt>
                <c:pt idx="1143">
                  <c:v>156</c:v>
                </c:pt>
                <c:pt idx="1144">
                  <c:v>157</c:v>
                </c:pt>
                <c:pt idx="1145">
                  <c:v>158</c:v>
                </c:pt>
                <c:pt idx="1146">
                  <c:v>159</c:v>
                </c:pt>
                <c:pt idx="1147">
                  <c:v>160</c:v>
                </c:pt>
                <c:pt idx="1148">
                  <c:v>161</c:v>
                </c:pt>
                <c:pt idx="1149">
                  <c:v>162</c:v>
                </c:pt>
                <c:pt idx="1150">
                  <c:v>163</c:v>
                </c:pt>
                <c:pt idx="1151">
                  <c:v>164</c:v>
                </c:pt>
                <c:pt idx="1152">
                  <c:v>165</c:v>
                </c:pt>
                <c:pt idx="1153">
                  <c:v>166</c:v>
                </c:pt>
                <c:pt idx="1154">
                  <c:v>167</c:v>
                </c:pt>
                <c:pt idx="1155">
                  <c:v>168</c:v>
                </c:pt>
                <c:pt idx="1156">
                  <c:v>169</c:v>
                </c:pt>
                <c:pt idx="1157">
                  <c:v>170</c:v>
                </c:pt>
                <c:pt idx="1158">
                  <c:v>171</c:v>
                </c:pt>
                <c:pt idx="1159">
                  <c:v>172</c:v>
                </c:pt>
                <c:pt idx="1160">
                  <c:v>173</c:v>
                </c:pt>
                <c:pt idx="1161">
                  <c:v>174</c:v>
                </c:pt>
                <c:pt idx="1162">
                  <c:v>175</c:v>
                </c:pt>
                <c:pt idx="1163">
                  <c:v>176</c:v>
                </c:pt>
                <c:pt idx="1164">
                  <c:v>177</c:v>
                </c:pt>
                <c:pt idx="1165">
                  <c:v>178</c:v>
                </c:pt>
                <c:pt idx="1166">
                  <c:v>179</c:v>
                </c:pt>
                <c:pt idx="1167">
                  <c:v>180</c:v>
                </c:pt>
                <c:pt idx="1168">
                  <c:v>181</c:v>
                </c:pt>
                <c:pt idx="1169">
                  <c:v>182</c:v>
                </c:pt>
                <c:pt idx="1170">
                  <c:v>183</c:v>
                </c:pt>
                <c:pt idx="1171">
                  <c:v>184</c:v>
                </c:pt>
                <c:pt idx="1172">
                  <c:v>185</c:v>
                </c:pt>
                <c:pt idx="1173">
                  <c:v>186</c:v>
                </c:pt>
                <c:pt idx="1174">
                  <c:v>187</c:v>
                </c:pt>
                <c:pt idx="1175">
                  <c:v>188</c:v>
                </c:pt>
                <c:pt idx="1176">
                  <c:v>189</c:v>
                </c:pt>
                <c:pt idx="1177">
                  <c:v>190</c:v>
                </c:pt>
                <c:pt idx="1178">
                  <c:v>191</c:v>
                </c:pt>
                <c:pt idx="1179">
                  <c:v>192</c:v>
                </c:pt>
                <c:pt idx="1180">
                  <c:v>193</c:v>
                </c:pt>
                <c:pt idx="1181">
                  <c:v>194</c:v>
                </c:pt>
                <c:pt idx="1182">
                  <c:v>195</c:v>
                </c:pt>
                <c:pt idx="1183">
                  <c:v>196</c:v>
                </c:pt>
                <c:pt idx="1184">
                  <c:v>197</c:v>
                </c:pt>
                <c:pt idx="1185">
                  <c:v>198</c:v>
                </c:pt>
                <c:pt idx="1186">
                  <c:v>199</c:v>
                </c:pt>
                <c:pt idx="1187">
                  <c:v>200</c:v>
                </c:pt>
                <c:pt idx="1188">
                  <c:v>200.99999999999997</c:v>
                </c:pt>
                <c:pt idx="1189">
                  <c:v>202</c:v>
                </c:pt>
                <c:pt idx="1190">
                  <c:v>202.99999999999997</c:v>
                </c:pt>
                <c:pt idx="1191">
                  <c:v>204</c:v>
                </c:pt>
                <c:pt idx="1192">
                  <c:v>204.99999999999997</c:v>
                </c:pt>
                <c:pt idx="1193">
                  <c:v>206</c:v>
                </c:pt>
                <c:pt idx="1194">
                  <c:v>206.99999999999997</c:v>
                </c:pt>
                <c:pt idx="1195">
                  <c:v>208</c:v>
                </c:pt>
                <c:pt idx="1196">
                  <c:v>209</c:v>
                </c:pt>
                <c:pt idx="1197">
                  <c:v>210</c:v>
                </c:pt>
                <c:pt idx="1198">
                  <c:v>211</c:v>
                </c:pt>
                <c:pt idx="1199">
                  <c:v>212</c:v>
                </c:pt>
                <c:pt idx="1200">
                  <c:v>213</c:v>
                </c:pt>
                <c:pt idx="1201">
                  <c:v>214</c:v>
                </c:pt>
                <c:pt idx="1202">
                  <c:v>215</c:v>
                </c:pt>
                <c:pt idx="1203">
                  <c:v>216</c:v>
                </c:pt>
                <c:pt idx="1204">
                  <c:v>217</c:v>
                </c:pt>
                <c:pt idx="1205">
                  <c:v>218.00000000000003</c:v>
                </c:pt>
                <c:pt idx="1206">
                  <c:v>219</c:v>
                </c:pt>
                <c:pt idx="1207">
                  <c:v>220.00000000000003</c:v>
                </c:pt>
                <c:pt idx="1208">
                  <c:v>221</c:v>
                </c:pt>
                <c:pt idx="1209">
                  <c:v>222.00000000000003</c:v>
                </c:pt>
                <c:pt idx="1210">
                  <c:v>223</c:v>
                </c:pt>
                <c:pt idx="1211">
                  <c:v>224.00000000000003</c:v>
                </c:pt>
                <c:pt idx="1212">
                  <c:v>225</c:v>
                </c:pt>
                <c:pt idx="1213">
                  <c:v>225.99999999999997</c:v>
                </c:pt>
                <c:pt idx="1214">
                  <c:v>227</c:v>
                </c:pt>
                <c:pt idx="1215">
                  <c:v>227.99999999999997</c:v>
                </c:pt>
                <c:pt idx="1216">
                  <c:v>229</c:v>
                </c:pt>
                <c:pt idx="1217">
                  <c:v>229.99999999999997</c:v>
                </c:pt>
                <c:pt idx="1218">
                  <c:v>231</c:v>
                </c:pt>
                <c:pt idx="1219">
                  <c:v>231.99999999999997</c:v>
                </c:pt>
                <c:pt idx="1220">
                  <c:v>233</c:v>
                </c:pt>
                <c:pt idx="1221">
                  <c:v>234</c:v>
                </c:pt>
                <c:pt idx="1222">
                  <c:v>235</c:v>
                </c:pt>
                <c:pt idx="1223">
                  <c:v>236</c:v>
                </c:pt>
                <c:pt idx="1224">
                  <c:v>237</c:v>
                </c:pt>
                <c:pt idx="1225">
                  <c:v>238</c:v>
                </c:pt>
                <c:pt idx="1226">
                  <c:v>239</c:v>
                </c:pt>
                <c:pt idx="1227">
                  <c:v>240</c:v>
                </c:pt>
                <c:pt idx="1228">
                  <c:v>241</c:v>
                </c:pt>
                <c:pt idx="1229">
                  <c:v>242</c:v>
                </c:pt>
                <c:pt idx="1230">
                  <c:v>243.00000000000003</c:v>
                </c:pt>
                <c:pt idx="1231">
                  <c:v>244</c:v>
                </c:pt>
                <c:pt idx="1232">
                  <c:v>245.00000000000003</c:v>
                </c:pt>
                <c:pt idx="1233">
                  <c:v>246</c:v>
                </c:pt>
                <c:pt idx="1234">
                  <c:v>247.00000000000003</c:v>
                </c:pt>
                <c:pt idx="1235">
                  <c:v>248</c:v>
                </c:pt>
                <c:pt idx="1236">
                  <c:v>249.00000000000003</c:v>
                </c:pt>
                <c:pt idx="1237">
                  <c:v>250</c:v>
                </c:pt>
                <c:pt idx="1238">
                  <c:v>250.99999999999997</c:v>
                </c:pt>
                <c:pt idx="1239">
                  <c:v>252</c:v>
                </c:pt>
                <c:pt idx="1240">
                  <c:v>252.99999999999997</c:v>
                </c:pt>
                <c:pt idx="1241">
                  <c:v>254</c:v>
                </c:pt>
                <c:pt idx="1242">
                  <c:v>254.99999999999997</c:v>
                </c:pt>
                <c:pt idx="1243">
                  <c:v>256</c:v>
                </c:pt>
                <c:pt idx="1244">
                  <c:v>257</c:v>
                </c:pt>
                <c:pt idx="1245">
                  <c:v>258</c:v>
                </c:pt>
                <c:pt idx="1246">
                  <c:v>259</c:v>
                </c:pt>
                <c:pt idx="1247">
                  <c:v>260</c:v>
                </c:pt>
                <c:pt idx="1248">
                  <c:v>261</c:v>
                </c:pt>
                <c:pt idx="1249">
                  <c:v>262</c:v>
                </c:pt>
                <c:pt idx="1250">
                  <c:v>263</c:v>
                </c:pt>
                <c:pt idx="1251">
                  <c:v>264</c:v>
                </c:pt>
                <c:pt idx="1252">
                  <c:v>265</c:v>
                </c:pt>
                <c:pt idx="1253">
                  <c:v>266</c:v>
                </c:pt>
                <c:pt idx="1254">
                  <c:v>267</c:v>
                </c:pt>
                <c:pt idx="1255">
                  <c:v>268</c:v>
                </c:pt>
                <c:pt idx="1256">
                  <c:v>269</c:v>
                </c:pt>
                <c:pt idx="1257">
                  <c:v>270</c:v>
                </c:pt>
                <c:pt idx="1258">
                  <c:v>271</c:v>
                </c:pt>
                <c:pt idx="1259">
                  <c:v>272</c:v>
                </c:pt>
                <c:pt idx="1260">
                  <c:v>273</c:v>
                </c:pt>
                <c:pt idx="1261">
                  <c:v>274</c:v>
                </c:pt>
                <c:pt idx="1262">
                  <c:v>275</c:v>
                </c:pt>
                <c:pt idx="1263">
                  <c:v>276</c:v>
                </c:pt>
                <c:pt idx="1264">
                  <c:v>277</c:v>
                </c:pt>
                <c:pt idx="1265">
                  <c:v>278</c:v>
                </c:pt>
                <c:pt idx="1266">
                  <c:v>279</c:v>
                </c:pt>
                <c:pt idx="1267">
                  <c:v>280</c:v>
                </c:pt>
                <c:pt idx="1268">
                  <c:v>281</c:v>
                </c:pt>
                <c:pt idx="1269">
                  <c:v>282</c:v>
                </c:pt>
                <c:pt idx="1270">
                  <c:v>283</c:v>
                </c:pt>
                <c:pt idx="1271">
                  <c:v>284</c:v>
                </c:pt>
                <c:pt idx="1272">
                  <c:v>285</c:v>
                </c:pt>
                <c:pt idx="1273">
                  <c:v>286</c:v>
                </c:pt>
                <c:pt idx="1274">
                  <c:v>287</c:v>
                </c:pt>
                <c:pt idx="1275">
                  <c:v>288</c:v>
                </c:pt>
                <c:pt idx="1276">
                  <c:v>289</c:v>
                </c:pt>
                <c:pt idx="1277">
                  <c:v>290</c:v>
                </c:pt>
                <c:pt idx="1278">
                  <c:v>291</c:v>
                </c:pt>
                <c:pt idx="1279">
                  <c:v>292</c:v>
                </c:pt>
                <c:pt idx="1280">
                  <c:v>293</c:v>
                </c:pt>
                <c:pt idx="1281">
                  <c:v>294</c:v>
                </c:pt>
                <c:pt idx="1282">
                  <c:v>295</c:v>
                </c:pt>
                <c:pt idx="1283">
                  <c:v>296</c:v>
                </c:pt>
                <c:pt idx="1284">
                  <c:v>297</c:v>
                </c:pt>
                <c:pt idx="1285">
                  <c:v>298</c:v>
                </c:pt>
                <c:pt idx="1286">
                  <c:v>299</c:v>
                </c:pt>
                <c:pt idx="1287">
                  <c:v>300</c:v>
                </c:pt>
                <c:pt idx="1288">
                  <c:v>299</c:v>
                </c:pt>
                <c:pt idx="1289">
                  <c:v>298</c:v>
                </c:pt>
                <c:pt idx="1290">
                  <c:v>297</c:v>
                </c:pt>
                <c:pt idx="1291">
                  <c:v>296</c:v>
                </c:pt>
                <c:pt idx="1292">
                  <c:v>295</c:v>
                </c:pt>
                <c:pt idx="1293">
                  <c:v>294</c:v>
                </c:pt>
                <c:pt idx="1294">
                  <c:v>293</c:v>
                </c:pt>
                <c:pt idx="1295">
                  <c:v>292</c:v>
                </c:pt>
                <c:pt idx="1296">
                  <c:v>291</c:v>
                </c:pt>
                <c:pt idx="1297">
                  <c:v>290</c:v>
                </c:pt>
                <c:pt idx="1298">
                  <c:v>289</c:v>
                </c:pt>
                <c:pt idx="1299">
                  <c:v>288</c:v>
                </c:pt>
                <c:pt idx="1300">
                  <c:v>287</c:v>
                </c:pt>
                <c:pt idx="1301">
                  <c:v>286</c:v>
                </c:pt>
                <c:pt idx="1302">
                  <c:v>285</c:v>
                </c:pt>
                <c:pt idx="1303">
                  <c:v>284</c:v>
                </c:pt>
                <c:pt idx="1304">
                  <c:v>283</c:v>
                </c:pt>
                <c:pt idx="1305">
                  <c:v>282</c:v>
                </c:pt>
                <c:pt idx="1306">
                  <c:v>281</c:v>
                </c:pt>
                <c:pt idx="1307">
                  <c:v>280</c:v>
                </c:pt>
                <c:pt idx="1308">
                  <c:v>279</c:v>
                </c:pt>
                <c:pt idx="1309">
                  <c:v>278</c:v>
                </c:pt>
                <c:pt idx="1310">
                  <c:v>277</c:v>
                </c:pt>
                <c:pt idx="1311">
                  <c:v>276</c:v>
                </c:pt>
                <c:pt idx="1312">
                  <c:v>275</c:v>
                </c:pt>
                <c:pt idx="1313">
                  <c:v>274</c:v>
                </c:pt>
                <c:pt idx="1314">
                  <c:v>273</c:v>
                </c:pt>
                <c:pt idx="1315">
                  <c:v>272</c:v>
                </c:pt>
                <c:pt idx="1316">
                  <c:v>271</c:v>
                </c:pt>
                <c:pt idx="1317">
                  <c:v>270</c:v>
                </c:pt>
                <c:pt idx="1318">
                  <c:v>269</c:v>
                </c:pt>
                <c:pt idx="1319">
                  <c:v>268</c:v>
                </c:pt>
                <c:pt idx="1320">
                  <c:v>267</c:v>
                </c:pt>
                <c:pt idx="1321">
                  <c:v>266</c:v>
                </c:pt>
                <c:pt idx="1322">
                  <c:v>265</c:v>
                </c:pt>
                <c:pt idx="1323">
                  <c:v>264</c:v>
                </c:pt>
                <c:pt idx="1324">
                  <c:v>263</c:v>
                </c:pt>
                <c:pt idx="1325">
                  <c:v>262</c:v>
                </c:pt>
                <c:pt idx="1326">
                  <c:v>261</c:v>
                </c:pt>
                <c:pt idx="1327">
                  <c:v>260</c:v>
                </c:pt>
                <c:pt idx="1328">
                  <c:v>259</c:v>
                </c:pt>
                <c:pt idx="1329">
                  <c:v>258</c:v>
                </c:pt>
                <c:pt idx="1330">
                  <c:v>257</c:v>
                </c:pt>
                <c:pt idx="1331">
                  <c:v>256</c:v>
                </c:pt>
                <c:pt idx="1332">
                  <c:v>254.99999999999997</c:v>
                </c:pt>
                <c:pt idx="1333">
                  <c:v>254</c:v>
                </c:pt>
                <c:pt idx="1334">
                  <c:v>252.99999999999997</c:v>
                </c:pt>
                <c:pt idx="1335">
                  <c:v>252</c:v>
                </c:pt>
                <c:pt idx="1336">
                  <c:v>250.99999999999997</c:v>
                </c:pt>
                <c:pt idx="1337">
                  <c:v>250</c:v>
                </c:pt>
                <c:pt idx="1338">
                  <c:v>249.00000000000003</c:v>
                </c:pt>
                <c:pt idx="1339">
                  <c:v>248</c:v>
                </c:pt>
                <c:pt idx="1340">
                  <c:v>247.00000000000003</c:v>
                </c:pt>
                <c:pt idx="1341">
                  <c:v>246</c:v>
                </c:pt>
                <c:pt idx="1342">
                  <c:v>245.00000000000003</c:v>
                </c:pt>
                <c:pt idx="1343">
                  <c:v>244</c:v>
                </c:pt>
                <c:pt idx="1344">
                  <c:v>243.00000000000003</c:v>
                </c:pt>
                <c:pt idx="1345">
                  <c:v>242</c:v>
                </c:pt>
                <c:pt idx="1346">
                  <c:v>241</c:v>
                </c:pt>
                <c:pt idx="1347">
                  <c:v>240</c:v>
                </c:pt>
                <c:pt idx="1348">
                  <c:v>239</c:v>
                </c:pt>
                <c:pt idx="1349">
                  <c:v>238</c:v>
                </c:pt>
                <c:pt idx="1350">
                  <c:v>237</c:v>
                </c:pt>
                <c:pt idx="1351">
                  <c:v>236</c:v>
                </c:pt>
                <c:pt idx="1352">
                  <c:v>235</c:v>
                </c:pt>
                <c:pt idx="1353">
                  <c:v>234</c:v>
                </c:pt>
                <c:pt idx="1354">
                  <c:v>233</c:v>
                </c:pt>
                <c:pt idx="1355">
                  <c:v>231.99999999999997</c:v>
                </c:pt>
                <c:pt idx="1356">
                  <c:v>231</c:v>
                </c:pt>
                <c:pt idx="1357">
                  <c:v>229.99999999999997</c:v>
                </c:pt>
                <c:pt idx="1358">
                  <c:v>229</c:v>
                </c:pt>
                <c:pt idx="1359">
                  <c:v>227.99999999999997</c:v>
                </c:pt>
                <c:pt idx="1360">
                  <c:v>227</c:v>
                </c:pt>
                <c:pt idx="1361">
                  <c:v>225.99999999999997</c:v>
                </c:pt>
                <c:pt idx="1362">
                  <c:v>225</c:v>
                </c:pt>
                <c:pt idx="1363">
                  <c:v>224.00000000000003</c:v>
                </c:pt>
                <c:pt idx="1364">
                  <c:v>223</c:v>
                </c:pt>
                <c:pt idx="1365">
                  <c:v>222.00000000000003</c:v>
                </c:pt>
                <c:pt idx="1366">
                  <c:v>221</c:v>
                </c:pt>
                <c:pt idx="1367">
                  <c:v>220.00000000000003</c:v>
                </c:pt>
                <c:pt idx="1368">
                  <c:v>219</c:v>
                </c:pt>
                <c:pt idx="1369">
                  <c:v>218.00000000000003</c:v>
                </c:pt>
                <c:pt idx="1370">
                  <c:v>217</c:v>
                </c:pt>
                <c:pt idx="1371">
                  <c:v>216</c:v>
                </c:pt>
                <c:pt idx="1372">
                  <c:v>215</c:v>
                </c:pt>
                <c:pt idx="1373">
                  <c:v>214</c:v>
                </c:pt>
                <c:pt idx="1374">
                  <c:v>213</c:v>
                </c:pt>
                <c:pt idx="1375">
                  <c:v>212</c:v>
                </c:pt>
                <c:pt idx="1376">
                  <c:v>211</c:v>
                </c:pt>
                <c:pt idx="1377">
                  <c:v>210</c:v>
                </c:pt>
                <c:pt idx="1378">
                  <c:v>209</c:v>
                </c:pt>
                <c:pt idx="1379">
                  <c:v>208</c:v>
                </c:pt>
                <c:pt idx="1380">
                  <c:v>206.99999999999997</c:v>
                </c:pt>
                <c:pt idx="1381">
                  <c:v>206</c:v>
                </c:pt>
                <c:pt idx="1382">
                  <c:v>204.99999999999997</c:v>
                </c:pt>
                <c:pt idx="1383">
                  <c:v>204</c:v>
                </c:pt>
                <c:pt idx="1384">
                  <c:v>202.99999999999997</c:v>
                </c:pt>
                <c:pt idx="1385">
                  <c:v>202</c:v>
                </c:pt>
                <c:pt idx="1386">
                  <c:v>200.99999999999997</c:v>
                </c:pt>
                <c:pt idx="1387">
                  <c:v>200</c:v>
                </c:pt>
                <c:pt idx="1388">
                  <c:v>199</c:v>
                </c:pt>
                <c:pt idx="1389">
                  <c:v>198</c:v>
                </c:pt>
                <c:pt idx="1390">
                  <c:v>197</c:v>
                </c:pt>
                <c:pt idx="1391">
                  <c:v>196</c:v>
                </c:pt>
                <c:pt idx="1392">
                  <c:v>195</c:v>
                </c:pt>
                <c:pt idx="1393">
                  <c:v>194</c:v>
                </c:pt>
                <c:pt idx="1394">
                  <c:v>193</c:v>
                </c:pt>
                <c:pt idx="1395">
                  <c:v>192</c:v>
                </c:pt>
                <c:pt idx="1396">
                  <c:v>191</c:v>
                </c:pt>
                <c:pt idx="1397">
                  <c:v>190</c:v>
                </c:pt>
                <c:pt idx="1398">
                  <c:v>189</c:v>
                </c:pt>
                <c:pt idx="1399">
                  <c:v>188</c:v>
                </c:pt>
                <c:pt idx="1400">
                  <c:v>187</c:v>
                </c:pt>
                <c:pt idx="1401">
                  <c:v>186</c:v>
                </c:pt>
                <c:pt idx="1402">
                  <c:v>185</c:v>
                </c:pt>
                <c:pt idx="1403">
                  <c:v>184</c:v>
                </c:pt>
                <c:pt idx="1404">
                  <c:v>183</c:v>
                </c:pt>
                <c:pt idx="1405">
                  <c:v>182</c:v>
                </c:pt>
                <c:pt idx="1406">
                  <c:v>181</c:v>
                </c:pt>
                <c:pt idx="1407">
                  <c:v>180</c:v>
                </c:pt>
                <c:pt idx="1408">
                  <c:v>179</c:v>
                </c:pt>
                <c:pt idx="1409">
                  <c:v>178</c:v>
                </c:pt>
                <c:pt idx="1410">
                  <c:v>177</c:v>
                </c:pt>
                <c:pt idx="1411">
                  <c:v>176</c:v>
                </c:pt>
                <c:pt idx="1412">
                  <c:v>175</c:v>
                </c:pt>
                <c:pt idx="1413">
                  <c:v>174</c:v>
                </c:pt>
                <c:pt idx="1414">
                  <c:v>173</c:v>
                </c:pt>
                <c:pt idx="1415">
                  <c:v>172</c:v>
                </c:pt>
                <c:pt idx="1416">
                  <c:v>171</c:v>
                </c:pt>
                <c:pt idx="1417">
                  <c:v>170</c:v>
                </c:pt>
                <c:pt idx="1418">
                  <c:v>169</c:v>
                </c:pt>
                <c:pt idx="1419">
                  <c:v>168</c:v>
                </c:pt>
                <c:pt idx="1420">
                  <c:v>167</c:v>
                </c:pt>
                <c:pt idx="1421">
                  <c:v>166</c:v>
                </c:pt>
                <c:pt idx="1422">
                  <c:v>165</c:v>
                </c:pt>
                <c:pt idx="1423">
                  <c:v>164</c:v>
                </c:pt>
                <c:pt idx="1424">
                  <c:v>163</c:v>
                </c:pt>
                <c:pt idx="1425">
                  <c:v>162</c:v>
                </c:pt>
                <c:pt idx="1426">
                  <c:v>161</c:v>
                </c:pt>
                <c:pt idx="1427">
                  <c:v>160</c:v>
                </c:pt>
                <c:pt idx="1428">
                  <c:v>159</c:v>
                </c:pt>
                <c:pt idx="1429">
                  <c:v>158</c:v>
                </c:pt>
                <c:pt idx="1430">
                  <c:v>157</c:v>
                </c:pt>
                <c:pt idx="1431">
                  <c:v>156</c:v>
                </c:pt>
                <c:pt idx="1432">
                  <c:v>155</c:v>
                </c:pt>
                <c:pt idx="1433">
                  <c:v>154</c:v>
                </c:pt>
                <c:pt idx="1434">
                  <c:v>153</c:v>
                </c:pt>
                <c:pt idx="1435">
                  <c:v>152</c:v>
                </c:pt>
                <c:pt idx="1436">
                  <c:v>151</c:v>
                </c:pt>
                <c:pt idx="1437">
                  <c:v>150</c:v>
                </c:pt>
                <c:pt idx="1438">
                  <c:v>149</c:v>
                </c:pt>
                <c:pt idx="1439">
                  <c:v>148</c:v>
                </c:pt>
                <c:pt idx="1440">
                  <c:v>147</c:v>
                </c:pt>
                <c:pt idx="1441">
                  <c:v>146</c:v>
                </c:pt>
                <c:pt idx="1442">
                  <c:v>145</c:v>
                </c:pt>
                <c:pt idx="1443">
                  <c:v>144</c:v>
                </c:pt>
                <c:pt idx="1444">
                  <c:v>143</c:v>
                </c:pt>
                <c:pt idx="1445">
                  <c:v>142</c:v>
                </c:pt>
                <c:pt idx="1446">
                  <c:v>141</c:v>
                </c:pt>
                <c:pt idx="1447">
                  <c:v>140</c:v>
                </c:pt>
                <c:pt idx="1448">
                  <c:v>139</c:v>
                </c:pt>
                <c:pt idx="1449">
                  <c:v>138</c:v>
                </c:pt>
                <c:pt idx="1450">
                  <c:v>137</c:v>
                </c:pt>
                <c:pt idx="1451">
                  <c:v>136</c:v>
                </c:pt>
                <c:pt idx="1452">
                  <c:v>135</c:v>
                </c:pt>
                <c:pt idx="1453">
                  <c:v>134</c:v>
                </c:pt>
                <c:pt idx="1454">
                  <c:v>133</c:v>
                </c:pt>
                <c:pt idx="1455">
                  <c:v>132</c:v>
                </c:pt>
                <c:pt idx="1456">
                  <c:v>131</c:v>
                </c:pt>
                <c:pt idx="1457">
                  <c:v>130</c:v>
                </c:pt>
                <c:pt idx="1458">
                  <c:v>131</c:v>
                </c:pt>
                <c:pt idx="1459">
                  <c:v>132</c:v>
                </c:pt>
                <c:pt idx="1460">
                  <c:v>133</c:v>
                </c:pt>
                <c:pt idx="1461">
                  <c:v>134</c:v>
                </c:pt>
                <c:pt idx="1462">
                  <c:v>135</c:v>
                </c:pt>
                <c:pt idx="1463">
                  <c:v>136</c:v>
                </c:pt>
                <c:pt idx="1464">
                  <c:v>137</c:v>
                </c:pt>
                <c:pt idx="1465">
                  <c:v>138</c:v>
                </c:pt>
                <c:pt idx="1466">
                  <c:v>139</c:v>
                </c:pt>
                <c:pt idx="1467">
                  <c:v>140</c:v>
                </c:pt>
                <c:pt idx="1468">
                  <c:v>141</c:v>
                </c:pt>
                <c:pt idx="1469">
                  <c:v>142</c:v>
                </c:pt>
                <c:pt idx="1470">
                  <c:v>143</c:v>
                </c:pt>
                <c:pt idx="1471">
                  <c:v>144</c:v>
                </c:pt>
                <c:pt idx="1472">
                  <c:v>145</c:v>
                </c:pt>
                <c:pt idx="1473">
                  <c:v>146</c:v>
                </c:pt>
                <c:pt idx="1474">
                  <c:v>147</c:v>
                </c:pt>
                <c:pt idx="1475">
                  <c:v>148</c:v>
                </c:pt>
                <c:pt idx="1476">
                  <c:v>149</c:v>
                </c:pt>
                <c:pt idx="1477">
                  <c:v>150</c:v>
                </c:pt>
                <c:pt idx="1478">
                  <c:v>151</c:v>
                </c:pt>
                <c:pt idx="1479">
                  <c:v>152</c:v>
                </c:pt>
                <c:pt idx="1480">
                  <c:v>153</c:v>
                </c:pt>
                <c:pt idx="1481">
                  <c:v>154</c:v>
                </c:pt>
                <c:pt idx="1482">
                  <c:v>155</c:v>
                </c:pt>
                <c:pt idx="1483">
                  <c:v>156</c:v>
                </c:pt>
                <c:pt idx="1484">
                  <c:v>157</c:v>
                </c:pt>
                <c:pt idx="1485">
                  <c:v>158</c:v>
                </c:pt>
                <c:pt idx="1486">
                  <c:v>159</c:v>
                </c:pt>
                <c:pt idx="1487">
                  <c:v>160</c:v>
                </c:pt>
                <c:pt idx="1488">
                  <c:v>161</c:v>
                </c:pt>
                <c:pt idx="1489">
                  <c:v>162</c:v>
                </c:pt>
                <c:pt idx="1490">
                  <c:v>163</c:v>
                </c:pt>
                <c:pt idx="1491">
                  <c:v>164</c:v>
                </c:pt>
                <c:pt idx="1492">
                  <c:v>165</c:v>
                </c:pt>
                <c:pt idx="1493">
                  <c:v>166</c:v>
                </c:pt>
                <c:pt idx="1494">
                  <c:v>167</c:v>
                </c:pt>
                <c:pt idx="1495">
                  <c:v>168</c:v>
                </c:pt>
                <c:pt idx="1496">
                  <c:v>169</c:v>
                </c:pt>
                <c:pt idx="1497">
                  <c:v>170</c:v>
                </c:pt>
                <c:pt idx="1498">
                  <c:v>171</c:v>
                </c:pt>
                <c:pt idx="1499">
                  <c:v>172</c:v>
                </c:pt>
                <c:pt idx="1500">
                  <c:v>173</c:v>
                </c:pt>
                <c:pt idx="1501">
                  <c:v>174</c:v>
                </c:pt>
                <c:pt idx="1502">
                  <c:v>175</c:v>
                </c:pt>
                <c:pt idx="1503">
                  <c:v>176</c:v>
                </c:pt>
                <c:pt idx="1504">
                  <c:v>177</c:v>
                </c:pt>
                <c:pt idx="1505">
                  <c:v>178</c:v>
                </c:pt>
                <c:pt idx="1506">
                  <c:v>179</c:v>
                </c:pt>
                <c:pt idx="1507">
                  <c:v>180</c:v>
                </c:pt>
                <c:pt idx="1508">
                  <c:v>181</c:v>
                </c:pt>
                <c:pt idx="1509">
                  <c:v>182</c:v>
                </c:pt>
                <c:pt idx="1510">
                  <c:v>183</c:v>
                </c:pt>
                <c:pt idx="1511">
                  <c:v>184</c:v>
                </c:pt>
                <c:pt idx="1512">
                  <c:v>185</c:v>
                </c:pt>
                <c:pt idx="1513">
                  <c:v>186</c:v>
                </c:pt>
                <c:pt idx="1514">
                  <c:v>187</c:v>
                </c:pt>
                <c:pt idx="1515">
                  <c:v>188</c:v>
                </c:pt>
                <c:pt idx="1516">
                  <c:v>189</c:v>
                </c:pt>
                <c:pt idx="1517">
                  <c:v>190</c:v>
                </c:pt>
                <c:pt idx="1518">
                  <c:v>191</c:v>
                </c:pt>
                <c:pt idx="1519">
                  <c:v>192</c:v>
                </c:pt>
                <c:pt idx="1520">
                  <c:v>193</c:v>
                </c:pt>
                <c:pt idx="1521">
                  <c:v>194</c:v>
                </c:pt>
                <c:pt idx="1522">
                  <c:v>195</c:v>
                </c:pt>
                <c:pt idx="1523">
                  <c:v>196</c:v>
                </c:pt>
                <c:pt idx="1524">
                  <c:v>197</c:v>
                </c:pt>
                <c:pt idx="1525">
                  <c:v>198</c:v>
                </c:pt>
                <c:pt idx="1526">
                  <c:v>199</c:v>
                </c:pt>
                <c:pt idx="1527">
                  <c:v>200</c:v>
                </c:pt>
                <c:pt idx="1528">
                  <c:v>200.99999999999997</c:v>
                </c:pt>
                <c:pt idx="1529">
                  <c:v>202</c:v>
                </c:pt>
                <c:pt idx="1530">
                  <c:v>202.99999999999997</c:v>
                </c:pt>
                <c:pt idx="1531">
                  <c:v>204</c:v>
                </c:pt>
                <c:pt idx="1532">
                  <c:v>204.99999999999997</c:v>
                </c:pt>
                <c:pt idx="1533">
                  <c:v>206</c:v>
                </c:pt>
                <c:pt idx="1534">
                  <c:v>206.99999999999997</c:v>
                </c:pt>
                <c:pt idx="1535">
                  <c:v>208</c:v>
                </c:pt>
                <c:pt idx="1536">
                  <c:v>209</c:v>
                </c:pt>
                <c:pt idx="1537">
                  <c:v>210</c:v>
                </c:pt>
                <c:pt idx="1538">
                  <c:v>211</c:v>
                </c:pt>
                <c:pt idx="1539">
                  <c:v>212</c:v>
                </c:pt>
                <c:pt idx="1540">
                  <c:v>213</c:v>
                </c:pt>
                <c:pt idx="1541">
                  <c:v>214</c:v>
                </c:pt>
                <c:pt idx="1542">
                  <c:v>215</c:v>
                </c:pt>
                <c:pt idx="1543">
                  <c:v>216</c:v>
                </c:pt>
                <c:pt idx="1544">
                  <c:v>217</c:v>
                </c:pt>
                <c:pt idx="1545">
                  <c:v>218.00000000000003</c:v>
                </c:pt>
                <c:pt idx="1546">
                  <c:v>219</c:v>
                </c:pt>
                <c:pt idx="1547">
                  <c:v>220.00000000000003</c:v>
                </c:pt>
                <c:pt idx="1548">
                  <c:v>221</c:v>
                </c:pt>
                <c:pt idx="1549">
                  <c:v>222.00000000000003</c:v>
                </c:pt>
                <c:pt idx="1550">
                  <c:v>223</c:v>
                </c:pt>
                <c:pt idx="1551">
                  <c:v>224.00000000000003</c:v>
                </c:pt>
                <c:pt idx="1552">
                  <c:v>225</c:v>
                </c:pt>
                <c:pt idx="1553">
                  <c:v>225.99999999999997</c:v>
                </c:pt>
                <c:pt idx="1554">
                  <c:v>227</c:v>
                </c:pt>
                <c:pt idx="1555">
                  <c:v>227.99999999999997</c:v>
                </c:pt>
                <c:pt idx="1556">
                  <c:v>229</c:v>
                </c:pt>
                <c:pt idx="1557">
                  <c:v>229.99999999999997</c:v>
                </c:pt>
                <c:pt idx="1558">
                  <c:v>231</c:v>
                </c:pt>
                <c:pt idx="1559">
                  <c:v>231.99999999999997</c:v>
                </c:pt>
                <c:pt idx="1560">
                  <c:v>233</c:v>
                </c:pt>
                <c:pt idx="1561">
                  <c:v>234</c:v>
                </c:pt>
                <c:pt idx="1562">
                  <c:v>235</c:v>
                </c:pt>
                <c:pt idx="1563">
                  <c:v>236</c:v>
                </c:pt>
                <c:pt idx="1564">
                  <c:v>237</c:v>
                </c:pt>
                <c:pt idx="1565">
                  <c:v>238</c:v>
                </c:pt>
                <c:pt idx="1566">
                  <c:v>239</c:v>
                </c:pt>
                <c:pt idx="1567">
                  <c:v>240</c:v>
                </c:pt>
                <c:pt idx="1568">
                  <c:v>241</c:v>
                </c:pt>
                <c:pt idx="1569">
                  <c:v>242</c:v>
                </c:pt>
                <c:pt idx="1570">
                  <c:v>243.00000000000003</c:v>
                </c:pt>
                <c:pt idx="1571">
                  <c:v>244</c:v>
                </c:pt>
                <c:pt idx="1572">
                  <c:v>245.00000000000003</c:v>
                </c:pt>
                <c:pt idx="1573">
                  <c:v>246</c:v>
                </c:pt>
                <c:pt idx="1574">
                  <c:v>247.00000000000003</c:v>
                </c:pt>
                <c:pt idx="1575">
                  <c:v>248</c:v>
                </c:pt>
                <c:pt idx="1576">
                  <c:v>249.00000000000003</c:v>
                </c:pt>
                <c:pt idx="1577">
                  <c:v>250</c:v>
                </c:pt>
                <c:pt idx="1578">
                  <c:v>250.99999999999997</c:v>
                </c:pt>
                <c:pt idx="1579">
                  <c:v>252</c:v>
                </c:pt>
                <c:pt idx="1580">
                  <c:v>252.99999999999997</c:v>
                </c:pt>
                <c:pt idx="1581">
                  <c:v>254</c:v>
                </c:pt>
                <c:pt idx="1582">
                  <c:v>254.99999999999997</c:v>
                </c:pt>
                <c:pt idx="1583">
                  <c:v>256</c:v>
                </c:pt>
                <c:pt idx="1584">
                  <c:v>257</c:v>
                </c:pt>
                <c:pt idx="1585">
                  <c:v>258</c:v>
                </c:pt>
                <c:pt idx="1586">
                  <c:v>259</c:v>
                </c:pt>
                <c:pt idx="1587">
                  <c:v>260</c:v>
                </c:pt>
                <c:pt idx="1588">
                  <c:v>261</c:v>
                </c:pt>
                <c:pt idx="1589">
                  <c:v>262</c:v>
                </c:pt>
                <c:pt idx="1590">
                  <c:v>263</c:v>
                </c:pt>
                <c:pt idx="1591">
                  <c:v>264</c:v>
                </c:pt>
                <c:pt idx="1592">
                  <c:v>265</c:v>
                </c:pt>
                <c:pt idx="1593">
                  <c:v>266</c:v>
                </c:pt>
                <c:pt idx="1594">
                  <c:v>267</c:v>
                </c:pt>
                <c:pt idx="1595">
                  <c:v>268</c:v>
                </c:pt>
                <c:pt idx="1596">
                  <c:v>269</c:v>
                </c:pt>
                <c:pt idx="1597">
                  <c:v>270</c:v>
                </c:pt>
                <c:pt idx="1598">
                  <c:v>271</c:v>
                </c:pt>
                <c:pt idx="1599">
                  <c:v>272</c:v>
                </c:pt>
                <c:pt idx="1600">
                  <c:v>273</c:v>
                </c:pt>
                <c:pt idx="1601">
                  <c:v>274</c:v>
                </c:pt>
                <c:pt idx="1602">
                  <c:v>275</c:v>
                </c:pt>
                <c:pt idx="1603">
                  <c:v>276</c:v>
                </c:pt>
                <c:pt idx="1604">
                  <c:v>277</c:v>
                </c:pt>
                <c:pt idx="1605">
                  <c:v>278</c:v>
                </c:pt>
                <c:pt idx="1606">
                  <c:v>279</c:v>
                </c:pt>
                <c:pt idx="1607">
                  <c:v>280</c:v>
                </c:pt>
                <c:pt idx="1608">
                  <c:v>281</c:v>
                </c:pt>
                <c:pt idx="1609">
                  <c:v>282</c:v>
                </c:pt>
                <c:pt idx="1610">
                  <c:v>283</c:v>
                </c:pt>
                <c:pt idx="1611">
                  <c:v>284</c:v>
                </c:pt>
                <c:pt idx="1612">
                  <c:v>285</c:v>
                </c:pt>
                <c:pt idx="1613">
                  <c:v>286</c:v>
                </c:pt>
                <c:pt idx="1614">
                  <c:v>287</c:v>
                </c:pt>
                <c:pt idx="1615">
                  <c:v>288</c:v>
                </c:pt>
                <c:pt idx="1616">
                  <c:v>289</c:v>
                </c:pt>
                <c:pt idx="1617">
                  <c:v>290</c:v>
                </c:pt>
                <c:pt idx="1618">
                  <c:v>291</c:v>
                </c:pt>
                <c:pt idx="1619">
                  <c:v>292</c:v>
                </c:pt>
                <c:pt idx="1620">
                  <c:v>293</c:v>
                </c:pt>
                <c:pt idx="1621">
                  <c:v>294</c:v>
                </c:pt>
                <c:pt idx="1622">
                  <c:v>295</c:v>
                </c:pt>
                <c:pt idx="1623">
                  <c:v>296</c:v>
                </c:pt>
                <c:pt idx="1624">
                  <c:v>297</c:v>
                </c:pt>
                <c:pt idx="1625">
                  <c:v>298</c:v>
                </c:pt>
                <c:pt idx="1626">
                  <c:v>299</c:v>
                </c:pt>
                <c:pt idx="1627">
                  <c:v>300</c:v>
                </c:pt>
                <c:pt idx="1628">
                  <c:v>299</c:v>
                </c:pt>
                <c:pt idx="1629">
                  <c:v>298</c:v>
                </c:pt>
                <c:pt idx="1630">
                  <c:v>297</c:v>
                </c:pt>
                <c:pt idx="1631">
                  <c:v>296</c:v>
                </c:pt>
                <c:pt idx="1632">
                  <c:v>295</c:v>
                </c:pt>
                <c:pt idx="1633">
                  <c:v>294</c:v>
                </c:pt>
                <c:pt idx="1634">
                  <c:v>293</c:v>
                </c:pt>
                <c:pt idx="1635">
                  <c:v>292</c:v>
                </c:pt>
                <c:pt idx="1636">
                  <c:v>291</c:v>
                </c:pt>
                <c:pt idx="1637">
                  <c:v>290</c:v>
                </c:pt>
                <c:pt idx="1638">
                  <c:v>289</c:v>
                </c:pt>
                <c:pt idx="1639">
                  <c:v>288</c:v>
                </c:pt>
                <c:pt idx="1640">
                  <c:v>287</c:v>
                </c:pt>
                <c:pt idx="1641">
                  <c:v>286</c:v>
                </c:pt>
                <c:pt idx="1642">
                  <c:v>285</c:v>
                </c:pt>
                <c:pt idx="1643">
                  <c:v>284</c:v>
                </c:pt>
                <c:pt idx="1644">
                  <c:v>283</c:v>
                </c:pt>
                <c:pt idx="1645">
                  <c:v>282</c:v>
                </c:pt>
                <c:pt idx="1646">
                  <c:v>281</c:v>
                </c:pt>
                <c:pt idx="1647">
                  <c:v>280</c:v>
                </c:pt>
                <c:pt idx="1648">
                  <c:v>279</c:v>
                </c:pt>
                <c:pt idx="1649">
                  <c:v>278</c:v>
                </c:pt>
                <c:pt idx="1650">
                  <c:v>277</c:v>
                </c:pt>
                <c:pt idx="1651">
                  <c:v>276</c:v>
                </c:pt>
                <c:pt idx="1652">
                  <c:v>275</c:v>
                </c:pt>
                <c:pt idx="1653">
                  <c:v>274</c:v>
                </c:pt>
                <c:pt idx="1654">
                  <c:v>273</c:v>
                </c:pt>
                <c:pt idx="1655">
                  <c:v>272</c:v>
                </c:pt>
                <c:pt idx="1656">
                  <c:v>271</c:v>
                </c:pt>
                <c:pt idx="1657">
                  <c:v>270</c:v>
                </c:pt>
                <c:pt idx="1658">
                  <c:v>269</c:v>
                </c:pt>
                <c:pt idx="1659">
                  <c:v>268</c:v>
                </c:pt>
                <c:pt idx="1660">
                  <c:v>267</c:v>
                </c:pt>
                <c:pt idx="1661">
                  <c:v>266</c:v>
                </c:pt>
                <c:pt idx="1662">
                  <c:v>265</c:v>
                </c:pt>
                <c:pt idx="1663">
                  <c:v>264</c:v>
                </c:pt>
                <c:pt idx="1664">
                  <c:v>263</c:v>
                </c:pt>
                <c:pt idx="1665">
                  <c:v>262</c:v>
                </c:pt>
                <c:pt idx="1666">
                  <c:v>261</c:v>
                </c:pt>
                <c:pt idx="1667">
                  <c:v>260</c:v>
                </c:pt>
                <c:pt idx="1668">
                  <c:v>259</c:v>
                </c:pt>
                <c:pt idx="1669">
                  <c:v>258</c:v>
                </c:pt>
                <c:pt idx="1670">
                  <c:v>257</c:v>
                </c:pt>
                <c:pt idx="1671">
                  <c:v>256</c:v>
                </c:pt>
                <c:pt idx="1672">
                  <c:v>254.99999999999997</c:v>
                </c:pt>
                <c:pt idx="1673">
                  <c:v>254</c:v>
                </c:pt>
                <c:pt idx="1674">
                  <c:v>252.99999999999997</c:v>
                </c:pt>
                <c:pt idx="1675">
                  <c:v>252</c:v>
                </c:pt>
                <c:pt idx="1676">
                  <c:v>250.99999999999997</c:v>
                </c:pt>
                <c:pt idx="1677">
                  <c:v>250</c:v>
                </c:pt>
                <c:pt idx="1678">
                  <c:v>249.00000000000003</c:v>
                </c:pt>
                <c:pt idx="1679">
                  <c:v>248</c:v>
                </c:pt>
                <c:pt idx="1680">
                  <c:v>247.00000000000003</c:v>
                </c:pt>
                <c:pt idx="1681">
                  <c:v>246</c:v>
                </c:pt>
                <c:pt idx="1682">
                  <c:v>245.00000000000003</c:v>
                </c:pt>
                <c:pt idx="1683">
                  <c:v>244</c:v>
                </c:pt>
                <c:pt idx="1684">
                  <c:v>243.00000000000003</c:v>
                </c:pt>
                <c:pt idx="1685">
                  <c:v>242</c:v>
                </c:pt>
                <c:pt idx="1686">
                  <c:v>241</c:v>
                </c:pt>
                <c:pt idx="1687">
                  <c:v>240</c:v>
                </c:pt>
                <c:pt idx="1688">
                  <c:v>239</c:v>
                </c:pt>
                <c:pt idx="1689">
                  <c:v>238</c:v>
                </c:pt>
                <c:pt idx="1690">
                  <c:v>237</c:v>
                </c:pt>
                <c:pt idx="1691">
                  <c:v>236</c:v>
                </c:pt>
                <c:pt idx="1692">
                  <c:v>235</c:v>
                </c:pt>
                <c:pt idx="1693">
                  <c:v>234</c:v>
                </c:pt>
                <c:pt idx="1694">
                  <c:v>233</c:v>
                </c:pt>
                <c:pt idx="1695">
                  <c:v>231.99999999999997</c:v>
                </c:pt>
                <c:pt idx="1696">
                  <c:v>231</c:v>
                </c:pt>
                <c:pt idx="1697">
                  <c:v>229.99999999999997</c:v>
                </c:pt>
                <c:pt idx="1698">
                  <c:v>229</c:v>
                </c:pt>
                <c:pt idx="1699">
                  <c:v>227.99999999999997</c:v>
                </c:pt>
                <c:pt idx="1700">
                  <c:v>227</c:v>
                </c:pt>
                <c:pt idx="1701">
                  <c:v>225.99999999999997</c:v>
                </c:pt>
                <c:pt idx="1702">
                  <c:v>225</c:v>
                </c:pt>
                <c:pt idx="1703">
                  <c:v>224.00000000000003</c:v>
                </c:pt>
                <c:pt idx="1704">
                  <c:v>223</c:v>
                </c:pt>
                <c:pt idx="1705">
                  <c:v>222.00000000000003</c:v>
                </c:pt>
                <c:pt idx="1706">
                  <c:v>221</c:v>
                </c:pt>
                <c:pt idx="1707">
                  <c:v>220.00000000000003</c:v>
                </c:pt>
                <c:pt idx="1708">
                  <c:v>219</c:v>
                </c:pt>
                <c:pt idx="1709">
                  <c:v>218.00000000000003</c:v>
                </c:pt>
                <c:pt idx="1710">
                  <c:v>217</c:v>
                </c:pt>
                <c:pt idx="1711">
                  <c:v>216</c:v>
                </c:pt>
                <c:pt idx="1712">
                  <c:v>215</c:v>
                </c:pt>
                <c:pt idx="1713">
                  <c:v>214</c:v>
                </c:pt>
                <c:pt idx="1714">
                  <c:v>213</c:v>
                </c:pt>
                <c:pt idx="1715">
                  <c:v>212</c:v>
                </c:pt>
                <c:pt idx="1716">
                  <c:v>211</c:v>
                </c:pt>
                <c:pt idx="1717">
                  <c:v>210</c:v>
                </c:pt>
                <c:pt idx="1718">
                  <c:v>209</c:v>
                </c:pt>
                <c:pt idx="1719">
                  <c:v>208</c:v>
                </c:pt>
                <c:pt idx="1720">
                  <c:v>206.99999999999997</c:v>
                </c:pt>
                <c:pt idx="1721">
                  <c:v>206</c:v>
                </c:pt>
                <c:pt idx="1722">
                  <c:v>204.99999999999997</c:v>
                </c:pt>
                <c:pt idx="1723">
                  <c:v>204</c:v>
                </c:pt>
                <c:pt idx="1724">
                  <c:v>202.99999999999997</c:v>
                </c:pt>
                <c:pt idx="1725">
                  <c:v>202</c:v>
                </c:pt>
                <c:pt idx="1726">
                  <c:v>200.99999999999997</c:v>
                </c:pt>
                <c:pt idx="1727">
                  <c:v>200</c:v>
                </c:pt>
                <c:pt idx="1728">
                  <c:v>199</c:v>
                </c:pt>
                <c:pt idx="1729">
                  <c:v>198</c:v>
                </c:pt>
                <c:pt idx="1730">
                  <c:v>197</c:v>
                </c:pt>
                <c:pt idx="1731">
                  <c:v>196</c:v>
                </c:pt>
                <c:pt idx="1732">
                  <c:v>195</c:v>
                </c:pt>
                <c:pt idx="1733">
                  <c:v>194</c:v>
                </c:pt>
                <c:pt idx="1734">
                  <c:v>193</c:v>
                </c:pt>
                <c:pt idx="1735">
                  <c:v>192</c:v>
                </c:pt>
                <c:pt idx="1736">
                  <c:v>191</c:v>
                </c:pt>
                <c:pt idx="1737">
                  <c:v>190</c:v>
                </c:pt>
                <c:pt idx="1738">
                  <c:v>189</c:v>
                </c:pt>
                <c:pt idx="1739">
                  <c:v>188</c:v>
                </c:pt>
                <c:pt idx="1740">
                  <c:v>187</c:v>
                </c:pt>
                <c:pt idx="1741">
                  <c:v>186</c:v>
                </c:pt>
                <c:pt idx="1742">
                  <c:v>185</c:v>
                </c:pt>
                <c:pt idx="1743">
                  <c:v>184</c:v>
                </c:pt>
                <c:pt idx="1744">
                  <c:v>183</c:v>
                </c:pt>
                <c:pt idx="1745">
                  <c:v>182</c:v>
                </c:pt>
                <c:pt idx="1746">
                  <c:v>181</c:v>
                </c:pt>
                <c:pt idx="1747">
                  <c:v>180</c:v>
                </c:pt>
                <c:pt idx="1748">
                  <c:v>179</c:v>
                </c:pt>
                <c:pt idx="1749">
                  <c:v>178</c:v>
                </c:pt>
                <c:pt idx="1750">
                  <c:v>177</c:v>
                </c:pt>
                <c:pt idx="1751">
                  <c:v>176</c:v>
                </c:pt>
                <c:pt idx="1752">
                  <c:v>175</c:v>
                </c:pt>
                <c:pt idx="1753">
                  <c:v>174</c:v>
                </c:pt>
                <c:pt idx="1754">
                  <c:v>173</c:v>
                </c:pt>
                <c:pt idx="1755">
                  <c:v>172</c:v>
                </c:pt>
                <c:pt idx="1756">
                  <c:v>171</c:v>
                </c:pt>
                <c:pt idx="1757">
                  <c:v>170</c:v>
                </c:pt>
                <c:pt idx="1758">
                  <c:v>169</c:v>
                </c:pt>
                <c:pt idx="1759">
                  <c:v>168</c:v>
                </c:pt>
                <c:pt idx="1760">
                  <c:v>167</c:v>
                </c:pt>
                <c:pt idx="1761">
                  <c:v>166</c:v>
                </c:pt>
                <c:pt idx="1762">
                  <c:v>165</c:v>
                </c:pt>
                <c:pt idx="1763">
                  <c:v>164</c:v>
                </c:pt>
                <c:pt idx="1764">
                  <c:v>163</c:v>
                </c:pt>
                <c:pt idx="1765">
                  <c:v>162</c:v>
                </c:pt>
                <c:pt idx="1766">
                  <c:v>161</c:v>
                </c:pt>
                <c:pt idx="1767">
                  <c:v>160</c:v>
                </c:pt>
                <c:pt idx="1768">
                  <c:v>159</c:v>
                </c:pt>
                <c:pt idx="1769">
                  <c:v>158</c:v>
                </c:pt>
                <c:pt idx="1770">
                  <c:v>157</c:v>
                </c:pt>
                <c:pt idx="1771">
                  <c:v>156</c:v>
                </c:pt>
                <c:pt idx="1772">
                  <c:v>155</c:v>
                </c:pt>
                <c:pt idx="1773">
                  <c:v>154</c:v>
                </c:pt>
                <c:pt idx="1774">
                  <c:v>153</c:v>
                </c:pt>
                <c:pt idx="1775">
                  <c:v>152</c:v>
                </c:pt>
                <c:pt idx="1776">
                  <c:v>151</c:v>
                </c:pt>
                <c:pt idx="1777">
                  <c:v>150</c:v>
                </c:pt>
                <c:pt idx="1778">
                  <c:v>149</c:v>
                </c:pt>
                <c:pt idx="1779">
                  <c:v>148</c:v>
                </c:pt>
                <c:pt idx="1780">
                  <c:v>147</c:v>
                </c:pt>
                <c:pt idx="1781">
                  <c:v>146</c:v>
                </c:pt>
                <c:pt idx="1782">
                  <c:v>145</c:v>
                </c:pt>
                <c:pt idx="1783">
                  <c:v>144</c:v>
                </c:pt>
                <c:pt idx="1784">
                  <c:v>143</c:v>
                </c:pt>
                <c:pt idx="1785">
                  <c:v>142</c:v>
                </c:pt>
                <c:pt idx="1786">
                  <c:v>141</c:v>
                </c:pt>
                <c:pt idx="1787">
                  <c:v>140</c:v>
                </c:pt>
                <c:pt idx="1788">
                  <c:v>139</c:v>
                </c:pt>
                <c:pt idx="1789">
                  <c:v>138</c:v>
                </c:pt>
                <c:pt idx="1790">
                  <c:v>137</c:v>
                </c:pt>
                <c:pt idx="1791">
                  <c:v>136</c:v>
                </c:pt>
                <c:pt idx="1792">
                  <c:v>135</c:v>
                </c:pt>
                <c:pt idx="1793">
                  <c:v>134</c:v>
                </c:pt>
                <c:pt idx="1794">
                  <c:v>133</c:v>
                </c:pt>
                <c:pt idx="1795">
                  <c:v>132</c:v>
                </c:pt>
                <c:pt idx="1796">
                  <c:v>131</c:v>
                </c:pt>
                <c:pt idx="1797">
                  <c:v>130</c:v>
                </c:pt>
                <c:pt idx="1798">
                  <c:v>129</c:v>
                </c:pt>
                <c:pt idx="1799">
                  <c:v>128</c:v>
                </c:pt>
                <c:pt idx="1800">
                  <c:v>127</c:v>
                </c:pt>
                <c:pt idx="1801">
                  <c:v>126</c:v>
                </c:pt>
                <c:pt idx="1802">
                  <c:v>125</c:v>
                </c:pt>
                <c:pt idx="1803">
                  <c:v>124</c:v>
                </c:pt>
                <c:pt idx="1804">
                  <c:v>123</c:v>
                </c:pt>
                <c:pt idx="1805">
                  <c:v>122</c:v>
                </c:pt>
                <c:pt idx="1806">
                  <c:v>121</c:v>
                </c:pt>
                <c:pt idx="1807">
                  <c:v>120</c:v>
                </c:pt>
                <c:pt idx="1808">
                  <c:v>119</c:v>
                </c:pt>
                <c:pt idx="1809">
                  <c:v>118</c:v>
                </c:pt>
                <c:pt idx="1810">
                  <c:v>117</c:v>
                </c:pt>
                <c:pt idx="1811">
                  <c:v>115.99999999999999</c:v>
                </c:pt>
                <c:pt idx="1812">
                  <c:v>114.99999999999999</c:v>
                </c:pt>
                <c:pt idx="1813">
                  <c:v>113.99999999999999</c:v>
                </c:pt>
                <c:pt idx="1814">
                  <c:v>112.99999999999999</c:v>
                </c:pt>
                <c:pt idx="1815">
                  <c:v>112.00000000000001</c:v>
                </c:pt>
                <c:pt idx="1816">
                  <c:v>111.00000000000001</c:v>
                </c:pt>
                <c:pt idx="1817">
                  <c:v>110.00000000000001</c:v>
                </c:pt>
                <c:pt idx="1818">
                  <c:v>109.00000000000001</c:v>
                </c:pt>
                <c:pt idx="1819">
                  <c:v>108</c:v>
                </c:pt>
                <c:pt idx="1820">
                  <c:v>107</c:v>
                </c:pt>
                <c:pt idx="1821">
                  <c:v>106</c:v>
                </c:pt>
                <c:pt idx="1822">
                  <c:v>105</c:v>
                </c:pt>
                <c:pt idx="1823">
                  <c:v>104</c:v>
                </c:pt>
                <c:pt idx="1824">
                  <c:v>103</c:v>
                </c:pt>
                <c:pt idx="1825">
                  <c:v>102</c:v>
                </c:pt>
                <c:pt idx="1826">
                  <c:v>101</c:v>
                </c:pt>
                <c:pt idx="182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D-2442-9A83-59CCA66483C3}"/>
            </c:ext>
          </c:extLst>
        </c:ser>
        <c:ser>
          <c:idx val="1"/>
          <c:order val="1"/>
          <c:tx>
            <c:strRef>
              <c:f>TradingAnalysis!$H$17</c:f>
              <c:strCache>
                <c:ptCount val="1"/>
                <c:pt idx="0">
                  <c:v>DEF Index Value (Rebased)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TradingAnalysis!$B$18:$B$1845</c:f>
              <c:numCache>
                <c:formatCode>[$-409]mmm\-dd\-yyyy;@</c:formatCode>
                <c:ptCount val="182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44192</c:v>
                </c:pt>
                <c:pt idx="5">
                  <c:v>44191</c:v>
                </c:pt>
                <c:pt idx="6">
                  <c:v>44190</c:v>
                </c:pt>
                <c:pt idx="7">
                  <c:v>44189</c:v>
                </c:pt>
                <c:pt idx="8">
                  <c:v>44188</c:v>
                </c:pt>
                <c:pt idx="9">
                  <c:v>44187</c:v>
                </c:pt>
                <c:pt idx="10">
                  <c:v>44186</c:v>
                </c:pt>
                <c:pt idx="11">
                  <c:v>44185</c:v>
                </c:pt>
                <c:pt idx="12">
                  <c:v>44184</c:v>
                </c:pt>
                <c:pt idx="13">
                  <c:v>44183</c:v>
                </c:pt>
                <c:pt idx="14">
                  <c:v>44182</c:v>
                </c:pt>
                <c:pt idx="15">
                  <c:v>44181</c:v>
                </c:pt>
                <c:pt idx="16">
                  <c:v>44180</c:v>
                </c:pt>
                <c:pt idx="17">
                  <c:v>44179</c:v>
                </c:pt>
                <c:pt idx="18">
                  <c:v>44178</c:v>
                </c:pt>
                <c:pt idx="19">
                  <c:v>44177</c:v>
                </c:pt>
                <c:pt idx="20">
                  <c:v>44176</c:v>
                </c:pt>
                <c:pt idx="21">
                  <c:v>44175</c:v>
                </c:pt>
                <c:pt idx="22">
                  <c:v>44174</c:v>
                </c:pt>
                <c:pt idx="23">
                  <c:v>44173</c:v>
                </c:pt>
                <c:pt idx="24">
                  <c:v>44172</c:v>
                </c:pt>
                <c:pt idx="25">
                  <c:v>44171</c:v>
                </c:pt>
                <c:pt idx="26">
                  <c:v>44170</c:v>
                </c:pt>
                <c:pt idx="27">
                  <c:v>44169</c:v>
                </c:pt>
                <c:pt idx="28">
                  <c:v>44168</c:v>
                </c:pt>
                <c:pt idx="29">
                  <c:v>44167</c:v>
                </c:pt>
                <c:pt idx="30">
                  <c:v>44166</c:v>
                </c:pt>
                <c:pt idx="31">
                  <c:v>44165</c:v>
                </c:pt>
                <c:pt idx="32">
                  <c:v>44164</c:v>
                </c:pt>
                <c:pt idx="33">
                  <c:v>44163</c:v>
                </c:pt>
                <c:pt idx="34">
                  <c:v>44162</c:v>
                </c:pt>
                <c:pt idx="35">
                  <c:v>44161</c:v>
                </c:pt>
                <c:pt idx="36">
                  <c:v>44160</c:v>
                </c:pt>
                <c:pt idx="37">
                  <c:v>44159</c:v>
                </c:pt>
                <c:pt idx="38">
                  <c:v>44158</c:v>
                </c:pt>
                <c:pt idx="39">
                  <c:v>44157</c:v>
                </c:pt>
                <c:pt idx="40">
                  <c:v>44156</c:v>
                </c:pt>
                <c:pt idx="41">
                  <c:v>44155</c:v>
                </c:pt>
                <c:pt idx="42">
                  <c:v>44154</c:v>
                </c:pt>
                <c:pt idx="43">
                  <c:v>44153</c:v>
                </c:pt>
                <c:pt idx="44">
                  <c:v>44152</c:v>
                </c:pt>
                <c:pt idx="45">
                  <c:v>44151</c:v>
                </c:pt>
                <c:pt idx="46">
                  <c:v>44150</c:v>
                </c:pt>
                <c:pt idx="47">
                  <c:v>44149</c:v>
                </c:pt>
                <c:pt idx="48">
                  <c:v>44148</c:v>
                </c:pt>
                <c:pt idx="49">
                  <c:v>44147</c:v>
                </c:pt>
                <c:pt idx="50">
                  <c:v>44146</c:v>
                </c:pt>
                <c:pt idx="51">
                  <c:v>44145</c:v>
                </c:pt>
                <c:pt idx="52">
                  <c:v>44144</c:v>
                </c:pt>
                <c:pt idx="53">
                  <c:v>44143</c:v>
                </c:pt>
                <c:pt idx="54">
                  <c:v>44142</c:v>
                </c:pt>
                <c:pt idx="55">
                  <c:v>44141</c:v>
                </c:pt>
                <c:pt idx="56">
                  <c:v>44140</c:v>
                </c:pt>
                <c:pt idx="57">
                  <c:v>44139</c:v>
                </c:pt>
                <c:pt idx="58">
                  <c:v>44138</c:v>
                </c:pt>
                <c:pt idx="59">
                  <c:v>44137</c:v>
                </c:pt>
                <c:pt idx="60">
                  <c:v>44136</c:v>
                </c:pt>
                <c:pt idx="61">
                  <c:v>44135</c:v>
                </c:pt>
                <c:pt idx="62">
                  <c:v>44134</c:v>
                </c:pt>
                <c:pt idx="63">
                  <c:v>44133</c:v>
                </c:pt>
                <c:pt idx="64">
                  <c:v>44132</c:v>
                </c:pt>
                <c:pt idx="65">
                  <c:v>44131</c:v>
                </c:pt>
                <c:pt idx="66">
                  <c:v>44130</c:v>
                </c:pt>
                <c:pt idx="67">
                  <c:v>44129</c:v>
                </c:pt>
                <c:pt idx="68">
                  <c:v>44128</c:v>
                </c:pt>
                <c:pt idx="69">
                  <c:v>44127</c:v>
                </c:pt>
                <c:pt idx="70">
                  <c:v>44126</c:v>
                </c:pt>
                <c:pt idx="71">
                  <c:v>44125</c:v>
                </c:pt>
                <c:pt idx="72">
                  <c:v>44124</c:v>
                </c:pt>
                <c:pt idx="73">
                  <c:v>44123</c:v>
                </c:pt>
                <c:pt idx="74">
                  <c:v>44122</c:v>
                </c:pt>
                <c:pt idx="75">
                  <c:v>44121</c:v>
                </c:pt>
                <c:pt idx="76">
                  <c:v>44120</c:v>
                </c:pt>
                <c:pt idx="77">
                  <c:v>44119</c:v>
                </c:pt>
                <c:pt idx="78">
                  <c:v>44118</c:v>
                </c:pt>
                <c:pt idx="79">
                  <c:v>44117</c:v>
                </c:pt>
                <c:pt idx="80">
                  <c:v>44116</c:v>
                </c:pt>
                <c:pt idx="81">
                  <c:v>44115</c:v>
                </c:pt>
                <c:pt idx="82">
                  <c:v>44114</c:v>
                </c:pt>
                <c:pt idx="83">
                  <c:v>44113</c:v>
                </c:pt>
                <c:pt idx="84">
                  <c:v>44112</c:v>
                </c:pt>
                <c:pt idx="85">
                  <c:v>44111</c:v>
                </c:pt>
                <c:pt idx="86">
                  <c:v>44110</c:v>
                </c:pt>
                <c:pt idx="87">
                  <c:v>44109</c:v>
                </c:pt>
                <c:pt idx="88">
                  <c:v>44108</c:v>
                </c:pt>
                <c:pt idx="89">
                  <c:v>44107</c:v>
                </c:pt>
                <c:pt idx="90">
                  <c:v>44106</c:v>
                </c:pt>
                <c:pt idx="91">
                  <c:v>44105</c:v>
                </c:pt>
                <c:pt idx="92">
                  <c:v>44104</c:v>
                </c:pt>
                <c:pt idx="93">
                  <c:v>44103</c:v>
                </c:pt>
                <c:pt idx="94">
                  <c:v>44102</c:v>
                </c:pt>
                <c:pt idx="95">
                  <c:v>44101</c:v>
                </c:pt>
                <c:pt idx="96">
                  <c:v>44100</c:v>
                </c:pt>
                <c:pt idx="97">
                  <c:v>44099</c:v>
                </c:pt>
                <c:pt idx="98">
                  <c:v>44098</c:v>
                </c:pt>
                <c:pt idx="99">
                  <c:v>44097</c:v>
                </c:pt>
                <c:pt idx="100">
                  <c:v>44096</c:v>
                </c:pt>
                <c:pt idx="101">
                  <c:v>44095</c:v>
                </c:pt>
                <c:pt idx="102">
                  <c:v>44094</c:v>
                </c:pt>
                <c:pt idx="103">
                  <c:v>44093</c:v>
                </c:pt>
                <c:pt idx="104">
                  <c:v>44092</c:v>
                </c:pt>
                <c:pt idx="105">
                  <c:v>44091</c:v>
                </c:pt>
                <c:pt idx="106">
                  <c:v>44090</c:v>
                </c:pt>
                <c:pt idx="107">
                  <c:v>44089</c:v>
                </c:pt>
                <c:pt idx="108">
                  <c:v>44088</c:v>
                </c:pt>
                <c:pt idx="109">
                  <c:v>44087</c:v>
                </c:pt>
                <c:pt idx="110">
                  <c:v>44086</c:v>
                </c:pt>
                <c:pt idx="111">
                  <c:v>44085</c:v>
                </c:pt>
                <c:pt idx="112">
                  <c:v>44084</c:v>
                </c:pt>
                <c:pt idx="113">
                  <c:v>44083</c:v>
                </c:pt>
                <c:pt idx="114">
                  <c:v>44082</c:v>
                </c:pt>
                <c:pt idx="115">
                  <c:v>44081</c:v>
                </c:pt>
                <c:pt idx="116">
                  <c:v>44080</c:v>
                </c:pt>
                <c:pt idx="117">
                  <c:v>44079</c:v>
                </c:pt>
                <c:pt idx="118">
                  <c:v>44078</c:v>
                </c:pt>
                <c:pt idx="119">
                  <c:v>44077</c:v>
                </c:pt>
                <c:pt idx="120">
                  <c:v>44076</c:v>
                </c:pt>
                <c:pt idx="121">
                  <c:v>44075</c:v>
                </c:pt>
                <c:pt idx="122">
                  <c:v>44074</c:v>
                </c:pt>
                <c:pt idx="123">
                  <c:v>44073</c:v>
                </c:pt>
                <c:pt idx="124">
                  <c:v>44072</c:v>
                </c:pt>
                <c:pt idx="125">
                  <c:v>44071</c:v>
                </c:pt>
                <c:pt idx="126">
                  <c:v>44070</c:v>
                </c:pt>
                <c:pt idx="127">
                  <c:v>44069</c:v>
                </c:pt>
                <c:pt idx="128">
                  <c:v>44068</c:v>
                </c:pt>
                <c:pt idx="129">
                  <c:v>44067</c:v>
                </c:pt>
                <c:pt idx="130">
                  <c:v>44066</c:v>
                </c:pt>
                <c:pt idx="131">
                  <c:v>44065</c:v>
                </c:pt>
                <c:pt idx="132">
                  <c:v>44064</c:v>
                </c:pt>
                <c:pt idx="133">
                  <c:v>44063</c:v>
                </c:pt>
                <c:pt idx="134">
                  <c:v>44062</c:v>
                </c:pt>
                <c:pt idx="135">
                  <c:v>44061</c:v>
                </c:pt>
                <c:pt idx="136">
                  <c:v>44060</c:v>
                </c:pt>
                <c:pt idx="137">
                  <c:v>44059</c:v>
                </c:pt>
                <c:pt idx="138">
                  <c:v>44058</c:v>
                </c:pt>
                <c:pt idx="139">
                  <c:v>44057</c:v>
                </c:pt>
                <c:pt idx="140">
                  <c:v>44056</c:v>
                </c:pt>
                <c:pt idx="141">
                  <c:v>44055</c:v>
                </c:pt>
                <c:pt idx="142">
                  <c:v>44054</c:v>
                </c:pt>
                <c:pt idx="143">
                  <c:v>44053</c:v>
                </c:pt>
                <c:pt idx="144">
                  <c:v>44052</c:v>
                </c:pt>
                <c:pt idx="145">
                  <c:v>44051</c:v>
                </c:pt>
                <c:pt idx="146">
                  <c:v>44050</c:v>
                </c:pt>
                <c:pt idx="147">
                  <c:v>44049</c:v>
                </c:pt>
                <c:pt idx="148">
                  <c:v>44048</c:v>
                </c:pt>
                <c:pt idx="149">
                  <c:v>44047</c:v>
                </c:pt>
                <c:pt idx="150">
                  <c:v>44046</c:v>
                </c:pt>
                <c:pt idx="151">
                  <c:v>44045</c:v>
                </c:pt>
                <c:pt idx="152">
                  <c:v>44044</c:v>
                </c:pt>
                <c:pt idx="153">
                  <c:v>44043</c:v>
                </c:pt>
                <c:pt idx="154">
                  <c:v>44042</c:v>
                </c:pt>
                <c:pt idx="155">
                  <c:v>44041</c:v>
                </c:pt>
                <c:pt idx="156">
                  <c:v>44040</c:v>
                </c:pt>
                <c:pt idx="157">
                  <c:v>44039</c:v>
                </c:pt>
                <c:pt idx="158">
                  <c:v>44038</c:v>
                </c:pt>
                <c:pt idx="159">
                  <c:v>44037</c:v>
                </c:pt>
                <c:pt idx="160">
                  <c:v>44036</c:v>
                </c:pt>
                <c:pt idx="161">
                  <c:v>44035</c:v>
                </c:pt>
                <c:pt idx="162">
                  <c:v>44034</c:v>
                </c:pt>
                <c:pt idx="163">
                  <c:v>44033</c:v>
                </c:pt>
                <c:pt idx="164">
                  <c:v>44032</c:v>
                </c:pt>
                <c:pt idx="165">
                  <c:v>44031</c:v>
                </c:pt>
                <c:pt idx="166">
                  <c:v>44030</c:v>
                </c:pt>
                <c:pt idx="167">
                  <c:v>44029</c:v>
                </c:pt>
                <c:pt idx="168">
                  <c:v>44028</c:v>
                </c:pt>
                <c:pt idx="169">
                  <c:v>44027</c:v>
                </c:pt>
                <c:pt idx="170">
                  <c:v>44026</c:v>
                </c:pt>
                <c:pt idx="171">
                  <c:v>44025</c:v>
                </c:pt>
                <c:pt idx="172">
                  <c:v>44024</c:v>
                </c:pt>
                <c:pt idx="173">
                  <c:v>44023</c:v>
                </c:pt>
                <c:pt idx="174">
                  <c:v>44022</c:v>
                </c:pt>
                <c:pt idx="175">
                  <c:v>44021</c:v>
                </c:pt>
                <c:pt idx="176">
                  <c:v>44020</c:v>
                </c:pt>
                <c:pt idx="177">
                  <c:v>44019</c:v>
                </c:pt>
                <c:pt idx="178">
                  <c:v>44018</c:v>
                </c:pt>
                <c:pt idx="179">
                  <c:v>44017</c:v>
                </c:pt>
                <c:pt idx="180">
                  <c:v>44016</c:v>
                </c:pt>
                <c:pt idx="181">
                  <c:v>44015</c:v>
                </c:pt>
                <c:pt idx="182">
                  <c:v>44014</c:v>
                </c:pt>
                <c:pt idx="183">
                  <c:v>44013</c:v>
                </c:pt>
                <c:pt idx="184">
                  <c:v>44012</c:v>
                </c:pt>
                <c:pt idx="185">
                  <c:v>44011</c:v>
                </c:pt>
                <c:pt idx="186">
                  <c:v>44010</c:v>
                </c:pt>
                <c:pt idx="187">
                  <c:v>44009</c:v>
                </c:pt>
                <c:pt idx="188">
                  <c:v>44008</c:v>
                </c:pt>
                <c:pt idx="189">
                  <c:v>44007</c:v>
                </c:pt>
                <c:pt idx="190">
                  <c:v>44006</c:v>
                </c:pt>
                <c:pt idx="191">
                  <c:v>44005</c:v>
                </c:pt>
                <c:pt idx="192">
                  <c:v>44004</c:v>
                </c:pt>
                <c:pt idx="193">
                  <c:v>44003</c:v>
                </c:pt>
                <c:pt idx="194">
                  <c:v>44002</c:v>
                </c:pt>
                <c:pt idx="195">
                  <c:v>44001</c:v>
                </c:pt>
                <c:pt idx="196">
                  <c:v>44000</c:v>
                </c:pt>
                <c:pt idx="197">
                  <c:v>43999</c:v>
                </c:pt>
                <c:pt idx="198">
                  <c:v>43998</c:v>
                </c:pt>
                <c:pt idx="199">
                  <c:v>43997</c:v>
                </c:pt>
                <c:pt idx="200">
                  <c:v>43996</c:v>
                </c:pt>
                <c:pt idx="201">
                  <c:v>43995</c:v>
                </c:pt>
                <c:pt idx="202">
                  <c:v>43994</c:v>
                </c:pt>
                <c:pt idx="203">
                  <c:v>43993</c:v>
                </c:pt>
                <c:pt idx="204">
                  <c:v>43992</c:v>
                </c:pt>
                <c:pt idx="205">
                  <c:v>43991</c:v>
                </c:pt>
                <c:pt idx="206">
                  <c:v>43990</c:v>
                </c:pt>
                <c:pt idx="207">
                  <c:v>43989</c:v>
                </c:pt>
                <c:pt idx="208">
                  <c:v>43988</c:v>
                </c:pt>
                <c:pt idx="209">
                  <c:v>43987</c:v>
                </c:pt>
                <c:pt idx="210">
                  <c:v>43986</c:v>
                </c:pt>
                <c:pt idx="211">
                  <c:v>43985</c:v>
                </c:pt>
                <c:pt idx="212">
                  <c:v>43984</c:v>
                </c:pt>
                <c:pt idx="213">
                  <c:v>43983</c:v>
                </c:pt>
                <c:pt idx="214">
                  <c:v>43982</c:v>
                </c:pt>
                <c:pt idx="215">
                  <c:v>43981</c:v>
                </c:pt>
                <c:pt idx="216">
                  <c:v>43980</c:v>
                </c:pt>
                <c:pt idx="217">
                  <c:v>43979</c:v>
                </c:pt>
                <c:pt idx="218">
                  <c:v>43978</c:v>
                </c:pt>
                <c:pt idx="219">
                  <c:v>43977</c:v>
                </c:pt>
                <c:pt idx="220">
                  <c:v>43976</c:v>
                </c:pt>
                <c:pt idx="221">
                  <c:v>43975</c:v>
                </c:pt>
                <c:pt idx="222">
                  <c:v>43974</c:v>
                </c:pt>
                <c:pt idx="223">
                  <c:v>43973</c:v>
                </c:pt>
                <c:pt idx="224">
                  <c:v>43972</c:v>
                </c:pt>
                <c:pt idx="225">
                  <c:v>43971</c:v>
                </c:pt>
                <c:pt idx="226">
                  <c:v>43970</c:v>
                </c:pt>
                <c:pt idx="227">
                  <c:v>43969</c:v>
                </c:pt>
                <c:pt idx="228">
                  <c:v>43968</c:v>
                </c:pt>
                <c:pt idx="229">
                  <c:v>43967</c:v>
                </c:pt>
                <c:pt idx="230">
                  <c:v>43966</c:v>
                </c:pt>
                <c:pt idx="231">
                  <c:v>43965</c:v>
                </c:pt>
                <c:pt idx="232">
                  <c:v>43964</c:v>
                </c:pt>
                <c:pt idx="233">
                  <c:v>43963</c:v>
                </c:pt>
                <c:pt idx="234">
                  <c:v>43962</c:v>
                </c:pt>
                <c:pt idx="235">
                  <c:v>43961</c:v>
                </c:pt>
                <c:pt idx="236">
                  <c:v>43960</c:v>
                </c:pt>
                <c:pt idx="237">
                  <c:v>43959</c:v>
                </c:pt>
                <c:pt idx="238">
                  <c:v>43958</c:v>
                </c:pt>
                <c:pt idx="239">
                  <c:v>43957</c:v>
                </c:pt>
                <c:pt idx="240">
                  <c:v>43956</c:v>
                </c:pt>
                <c:pt idx="241">
                  <c:v>43955</c:v>
                </c:pt>
                <c:pt idx="242">
                  <c:v>43954</c:v>
                </c:pt>
                <c:pt idx="243">
                  <c:v>43953</c:v>
                </c:pt>
                <c:pt idx="244">
                  <c:v>43952</c:v>
                </c:pt>
                <c:pt idx="245">
                  <c:v>43951</c:v>
                </c:pt>
                <c:pt idx="246">
                  <c:v>43950</c:v>
                </c:pt>
                <c:pt idx="247">
                  <c:v>43949</c:v>
                </c:pt>
                <c:pt idx="248">
                  <c:v>43948</c:v>
                </c:pt>
                <c:pt idx="249">
                  <c:v>43947</c:v>
                </c:pt>
                <c:pt idx="250">
                  <c:v>43946</c:v>
                </c:pt>
                <c:pt idx="251">
                  <c:v>43945</c:v>
                </c:pt>
                <c:pt idx="252">
                  <c:v>43944</c:v>
                </c:pt>
                <c:pt idx="253">
                  <c:v>43943</c:v>
                </c:pt>
                <c:pt idx="254">
                  <c:v>43942</c:v>
                </c:pt>
                <c:pt idx="255">
                  <c:v>43941</c:v>
                </c:pt>
                <c:pt idx="256">
                  <c:v>43940</c:v>
                </c:pt>
                <c:pt idx="257">
                  <c:v>43939</c:v>
                </c:pt>
                <c:pt idx="258">
                  <c:v>43938</c:v>
                </c:pt>
                <c:pt idx="259">
                  <c:v>43937</c:v>
                </c:pt>
                <c:pt idx="260">
                  <c:v>43936</c:v>
                </c:pt>
                <c:pt idx="261">
                  <c:v>43935</c:v>
                </c:pt>
                <c:pt idx="262">
                  <c:v>43934</c:v>
                </c:pt>
                <c:pt idx="263">
                  <c:v>43933</c:v>
                </c:pt>
                <c:pt idx="264">
                  <c:v>43932</c:v>
                </c:pt>
                <c:pt idx="265">
                  <c:v>43931</c:v>
                </c:pt>
                <c:pt idx="266">
                  <c:v>43930</c:v>
                </c:pt>
                <c:pt idx="267">
                  <c:v>43929</c:v>
                </c:pt>
                <c:pt idx="268">
                  <c:v>43928</c:v>
                </c:pt>
                <c:pt idx="269">
                  <c:v>43927</c:v>
                </c:pt>
                <c:pt idx="270">
                  <c:v>43926</c:v>
                </c:pt>
                <c:pt idx="271">
                  <c:v>43925</c:v>
                </c:pt>
                <c:pt idx="272">
                  <c:v>43924</c:v>
                </c:pt>
                <c:pt idx="273">
                  <c:v>43923</c:v>
                </c:pt>
                <c:pt idx="274">
                  <c:v>43922</c:v>
                </c:pt>
                <c:pt idx="275">
                  <c:v>43921</c:v>
                </c:pt>
                <c:pt idx="276">
                  <c:v>43920</c:v>
                </c:pt>
                <c:pt idx="277">
                  <c:v>43919</c:v>
                </c:pt>
                <c:pt idx="278">
                  <c:v>43918</c:v>
                </c:pt>
                <c:pt idx="279">
                  <c:v>43917</c:v>
                </c:pt>
                <c:pt idx="280">
                  <c:v>43916</c:v>
                </c:pt>
                <c:pt idx="281">
                  <c:v>43915</c:v>
                </c:pt>
                <c:pt idx="282">
                  <c:v>43914</c:v>
                </c:pt>
                <c:pt idx="283">
                  <c:v>43913</c:v>
                </c:pt>
                <c:pt idx="284">
                  <c:v>43912</c:v>
                </c:pt>
                <c:pt idx="285">
                  <c:v>43911</c:v>
                </c:pt>
                <c:pt idx="286">
                  <c:v>43910</c:v>
                </c:pt>
                <c:pt idx="287">
                  <c:v>43909</c:v>
                </c:pt>
                <c:pt idx="288">
                  <c:v>43908</c:v>
                </c:pt>
                <c:pt idx="289">
                  <c:v>43907</c:v>
                </c:pt>
                <c:pt idx="290">
                  <c:v>43906</c:v>
                </c:pt>
                <c:pt idx="291">
                  <c:v>43905</c:v>
                </c:pt>
                <c:pt idx="292">
                  <c:v>43904</c:v>
                </c:pt>
                <c:pt idx="293">
                  <c:v>43903</c:v>
                </c:pt>
                <c:pt idx="294">
                  <c:v>43902</c:v>
                </c:pt>
                <c:pt idx="295">
                  <c:v>43901</c:v>
                </c:pt>
                <c:pt idx="296">
                  <c:v>43900</c:v>
                </c:pt>
                <c:pt idx="297">
                  <c:v>43899</c:v>
                </c:pt>
                <c:pt idx="298">
                  <c:v>43898</c:v>
                </c:pt>
                <c:pt idx="299">
                  <c:v>43897</c:v>
                </c:pt>
                <c:pt idx="300">
                  <c:v>43896</c:v>
                </c:pt>
                <c:pt idx="301">
                  <c:v>43895</c:v>
                </c:pt>
                <c:pt idx="302">
                  <c:v>43894</c:v>
                </c:pt>
                <c:pt idx="303">
                  <c:v>43893</c:v>
                </c:pt>
                <c:pt idx="304">
                  <c:v>43892</c:v>
                </c:pt>
                <c:pt idx="305">
                  <c:v>43891</c:v>
                </c:pt>
                <c:pt idx="306">
                  <c:v>43890</c:v>
                </c:pt>
                <c:pt idx="307">
                  <c:v>43889</c:v>
                </c:pt>
                <c:pt idx="308">
                  <c:v>43888</c:v>
                </c:pt>
                <c:pt idx="309">
                  <c:v>43887</c:v>
                </c:pt>
                <c:pt idx="310">
                  <c:v>43886</c:v>
                </c:pt>
                <c:pt idx="311">
                  <c:v>43885</c:v>
                </c:pt>
                <c:pt idx="312">
                  <c:v>43884</c:v>
                </c:pt>
                <c:pt idx="313">
                  <c:v>43883</c:v>
                </c:pt>
                <c:pt idx="314">
                  <c:v>43882</c:v>
                </c:pt>
                <c:pt idx="315">
                  <c:v>43881</c:v>
                </c:pt>
                <c:pt idx="316">
                  <c:v>43880</c:v>
                </c:pt>
                <c:pt idx="317">
                  <c:v>43879</c:v>
                </c:pt>
                <c:pt idx="318">
                  <c:v>43878</c:v>
                </c:pt>
                <c:pt idx="319">
                  <c:v>43877</c:v>
                </c:pt>
                <c:pt idx="320">
                  <c:v>43876</c:v>
                </c:pt>
                <c:pt idx="321">
                  <c:v>43875</c:v>
                </c:pt>
                <c:pt idx="322">
                  <c:v>43874</c:v>
                </c:pt>
                <c:pt idx="323">
                  <c:v>43873</c:v>
                </c:pt>
                <c:pt idx="324">
                  <c:v>43872</c:v>
                </c:pt>
                <c:pt idx="325">
                  <c:v>43871</c:v>
                </c:pt>
                <c:pt idx="326">
                  <c:v>43870</c:v>
                </c:pt>
                <c:pt idx="327">
                  <c:v>43869</c:v>
                </c:pt>
                <c:pt idx="328">
                  <c:v>43868</c:v>
                </c:pt>
                <c:pt idx="329">
                  <c:v>43867</c:v>
                </c:pt>
                <c:pt idx="330">
                  <c:v>43866</c:v>
                </c:pt>
                <c:pt idx="331">
                  <c:v>43865</c:v>
                </c:pt>
                <c:pt idx="332">
                  <c:v>43864</c:v>
                </c:pt>
                <c:pt idx="333">
                  <c:v>43863</c:v>
                </c:pt>
                <c:pt idx="334">
                  <c:v>43862</c:v>
                </c:pt>
                <c:pt idx="335">
                  <c:v>43861</c:v>
                </c:pt>
                <c:pt idx="336">
                  <c:v>43860</c:v>
                </c:pt>
                <c:pt idx="337">
                  <c:v>43859</c:v>
                </c:pt>
                <c:pt idx="338">
                  <c:v>43858</c:v>
                </c:pt>
                <c:pt idx="339">
                  <c:v>43857</c:v>
                </c:pt>
                <c:pt idx="340">
                  <c:v>43856</c:v>
                </c:pt>
                <c:pt idx="341">
                  <c:v>43855</c:v>
                </c:pt>
                <c:pt idx="342">
                  <c:v>43854</c:v>
                </c:pt>
                <c:pt idx="343">
                  <c:v>43853</c:v>
                </c:pt>
                <c:pt idx="344">
                  <c:v>43852</c:v>
                </c:pt>
                <c:pt idx="345">
                  <c:v>43851</c:v>
                </c:pt>
                <c:pt idx="346">
                  <c:v>43850</c:v>
                </c:pt>
                <c:pt idx="347">
                  <c:v>43849</c:v>
                </c:pt>
                <c:pt idx="348">
                  <c:v>43848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43842</c:v>
                </c:pt>
                <c:pt idx="355">
                  <c:v>43841</c:v>
                </c:pt>
                <c:pt idx="356">
                  <c:v>43840</c:v>
                </c:pt>
                <c:pt idx="357">
                  <c:v>43839</c:v>
                </c:pt>
                <c:pt idx="358">
                  <c:v>43838</c:v>
                </c:pt>
                <c:pt idx="359">
                  <c:v>43837</c:v>
                </c:pt>
                <c:pt idx="360">
                  <c:v>43836</c:v>
                </c:pt>
                <c:pt idx="361">
                  <c:v>43835</c:v>
                </c:pt>
                <c:pt idx="362">
                  <c:v>43834</c:v>
                </c:pt>
                <c:pt idx="363">
                  <c:v>43833</c:v>
                </c:pt>
                <c:pt idx="364">
                  <c:v>43832</c:v>
                </c:pt>
                <c:pt idx="365">
                  <c:v>43831</c:v>
                </c:pt>
                <c:pt idx="366">
                  <c:v>43830</c:v>
                </c:pt>
                <c:pt idx="367">
                  <c:v>43829</c:v>
                </c:pt>
                <c:pt idx="368">
                  <c:v>43828</c:v>
                </c:pt>
                <c:pt idx="369">
                  <c:v>43827</c:v>
                </c:pt>
                <c:pt idx="370">
                  <c:v>43826</c:v>
                </c:pt>
                <c:pt idx="371">
                  <c:v>43825</c:v>
                </c:pt>
                <c:pt idx="372">
                  <c:v>43824</c:v>
                </c:pt>
                <c:pt idx="373">
                  <c:v>43823</c:v>
                </c:pt>
                <c:pt idx="374">
                  <c:v>43822</c:v>
                </c:pt>
                <c:pt idx="375">
                  <c:v>43821</c:v>
                </c:pt>
                <c:pt idx="376">
                  <c:v>43820</c:v>
                </c:pt>
                <c:pt idx="377">
                  <c:v>43819</c:v>
                </c:pt>
                <c:pt idx="378">
                  <c:v>43818</c:v>
                </c:pt>
                <c:pt idx="379">
                  <c:v>43817</c:v>
                </c:pt>
                <c:pt idx="380">
                  <c:v>43816</c:v>
                </c:pt>
                <c:pt idx="381">
                  <c:v>43815</c:v>
                </c:pt>
                <c:pt idx="382">
                  <c:v>43814</c:v>
                </c:pt>
                <c:pt idx="383">
                  <c:v>43813</c:v>
                </c:pt>
                <c:pt idx="384">
                  <c:v>43812</c:v>
                </c:pt>
                <c:pt idx="385">
                  <c:v>43811</c:v>
                </c:pt>
                <c:pt idx="386">
                  <c:v>43810</c:v>
                </c:pt>
                <c:pt idx="387">
                  <c:v>43809</c:v>
                </c:pt>
                <c:pt idx="388">
                  <c:v>43808</c:v>
                </c:pt>
                <c:pt idx="389">
                  <c:v>43807</c:v>
                </c:pt>
                <c:pt idx="390">
                  <c:v>43806</c:v>
                </c:pt>
                <c:pt idx="391">
                  <c:v>43805</c:v>
                </c:pt>
                <c:pt idx="392">
                  <c:v>43804</c:v>
                </c:pt>
                <c:pt idx="393">
                  <c:v>43803</c:v>
                </c:pt>
                <c:pt idx="394">
                  <c:v>43802</c:v>
                </c:pt>
                <c:pt idx="395">
                  <c:v>43801</c:v>
                </c:pt>
                <c:pt idx="396">
                  <c:v>43800</c:v>
                </c:pt>
                <c:pt idx="397">
                  <c:v>43799</c:v>
                </c:pt>
                <c:pt idx="398">
                  <c:v>43798</c:v>
                </c:pt>
                <c:pt idx="399">
                  <c:v>43797</c:v>
                </c:pt>
                <c:pt idx="400">
                  <c:v>43796</c:v>
                </c:pt>
                <c:pt idx="401">
                  <c:v>43795</c:v>
                </c:pt>
                <c:pt idx="402">
                  <c:v>43794</c:v>
                </c:pt>
                <c:pt idx="403">
                  <c:v>43793</c:v>
                </c:pt>
                <c:pt idx="404">
                  <c:v>43792</c:v>
                </c:pt>
                <c:pt idx="405">
                  <c:v>43791</c:v>
                </c:pt>
                <c:pt idx="406">
                  <c:v>43790</c:v>
                </c:pt>
                <c:pt idx="407">
                  <c:v>43789</c:v>
                </c:pt>
                <c:pt idx="408">
                  <c:v>43788</c:v>
                </c:pt>
                <c:pt idx="409">
                  <c:v>43787</c:v>
                </c:pt>
                <c:pt idx="410">
                  <c:v>43786</c:v>
                </c:pt>
                <c:pt idx="411">
                  <c:v>43785</c:v>
                </c:pt>
                <c:pt idx="412">
                  <c:v>43784</c:v>
                </c:pt>
                <c:pt idx="413">
                  <c:v>43783</c:v>
                </c:pt>
                <c:pt idx="414">
                  <c:v>43782</c:v>
                </c:pt>
                <c:pt idx="415">
                  <c:v>43781</c:v>
                </c:pt>
                <c:pt idx="416">
                  <c:v>43780</c:v>
                </c:pt>
                <c:pt idx="417">
                  <c:v>43779</c:v>
                </c:pt>
                <c:pt idx="418">
                  <c:v>43778</c:v>
                </c:pt>
                <c:pt idx="419">
                  <c:v>43777</c:v>
                </c:pt>
                <c:pt idx="420">
                  <c:v>43776</c:v>
                </c:pt>
                <c:pt idx="421">
                  <c:v>43775</c:v>
                </c:pt>
                <c:pt idx="422">
                  <c:v>43774</c:v>
                </c:pt>
                <c:pt idx="423">
                  <c:v>43773</c:v>
                </c:pt>
                <c:pt idx="424">
                  <c:v>43772</c:v>
                </c:pt>
                <c:pt idx="425">
                  <c:v>43771</c:v>
                </c:pt>
                <c:pt idx="426">
                  <c:v>43770</c:v>
                </c:pt>
                <c:pt idx="427">
                  <c:v>43769</c:v>
                </c:pt>
                <c:pt idx="428">
                  <c:v>43768</c:v>
                </c:pt>
                <c:pt idx="429">
                  <c:v>43767</c:v>
                </c:pt>
                <c:pt idx="430">
                  <c:v>43766</c:v>
                </c:pt>
                <c:pt idx="431">
                  <c:v>43765</c:v>
                </c:pt>
                <c:pt idx="432">
                  <c:v>43764</c:v>
                </c:pt>
                <c:pt idx="433">
                  <c:v>43763</c:v>
                </c:pt>
                <c:pt idx="434">
                  <c:v>43762</c:v>
                </c:pt>
                <c:pt idx="435">
                  <c:v>43761</c:v>
                </c:pt>
                <c:pt idx="436">
                  <c:v>43760</c:v>
                </c:pt>
                <c:pt idx="437">
                  <c:v>43759</c:v>
                </c:pt>
                <c:pt idx="438">
                  <c:v>43758</c:v>
                </c:pt>
                <c:pt idx="439">
                  <c:v>43757</c:v>
                </c:pt>
                <c:pt idx="440">
                  <c:v>43756</c:v>
                </c:pt>
                <c:pt idx="441">
                  <c:v>43755</c:v>
                </c:pt>
                <c:pt idx="442">
                  <c:v>43754</c:v>
                </c:pt>
                <c:pt idx="443">
                  <c:v>43753</c:v>
                </c:pt>
                <c:pt idx="444">
                  <c:v>43752</c:v>
                </c:pt>
                <c:pt idx="445">
                  <c:v>43751</c:v>
                </c:pt>
                <c:pt idx="446">
                  <c:v>43750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43744</c:v>
                </c:pt>
                <c:pt idx="453">
                  <c:v>43743</c:v>
                </c:pt>
                <c:pt idx="454">
                  <c:v>43742</c:v>
                </c:pt>
                <c:pt idx="455">
                  <c:v>43741</c:v>
                </c:pt>
                <c:pt idx="456">
                  <c:v>43740</c:v>
                </c:pt>
                <c:pt idx="457">
                  <c:v>43739</c:v>
                </c:pt>
                <c:pt idx="458">
                  <c:v>43738</c:v>
                </c:pt>
                <c:pt idx="459">
                  <c:v>43737</c:v>
                </c:pt>
                <c:pt idx="460">
                  <c:v>43736</c:v>
                </c:pt>
                <c:pt idx="461">
                  <c:v>43735</c:v>
                </c:pt>
                <c:pt idx="462">
                  <c:v>43734</c:v>
                </c:pt>
                <c:pt idx="463">
                  <c:v>43733</c:v>
                </c:pt>
                <c:pt idx="464">
                  <c:v>43732</c:v>
                </c:pt>
                <c:pt idx="465">
                  <c:v>43731</c:v>
                </c:pt>
                <c:pt idx="466">
                  <c:v>43730</c:v>
                </c:pt>
                <c:pt idx="467">
                  <c:v>43729</c:v>
                </c:pt>
                <c:pt idx="468">
                  <c:v>43728</c:v>
                </c:pt>
                <c:pt idx="469">
                  <c:v>43727</c:v>
                </c:pt>
                <c:pt idx="470">
                  <c:v>43726</c:v>
                </c:pt>
                <c:pt idx="471">
                  <c:v>43725</c:v>
                </c:pt>
                <c:pt idx="472">
                  <c:v>43724</c:v>
                </c:pt>
                <c:pt idx="473">
                  <c:v>43723</c:v>
                </c:pt>
                <c:pt idx="474">
                  <c:v>43722</c:v>
                </c:pt>
                <c:pt idx="475">
                  <c:v>43721</c:v>
                </c:pt>
                <c:pt idx="476">
                  <c:v>43720</c:v>
                </c:pt>
                <c:pt idx="477">
                  <c:v>43719</c:v>
                </c:pt>
                <c:pt idx="478">
                  <c:v>43718</c:v>
                </c:pt>
                <c:pt idx="479">
                  <c:v>43717</c:v>
                </c:pt>
                <c:pt idx="480">
                  <c:v>43716</c:v>
                </c:pt>
                <c:pt idx="481">
                  <c:v>43715</c:v>
                </c:pt>
                <c:pt idx="482">
                  <c:v>43714</c:v>
                </c:pt>
                <c:pt idx="483">
                  <c:v>43713</c:v>
                </c:pt>
                <c:pt idx="484">
                  <c:v>43712</c:v>
                </c:pt>
                <c:pt idx="485">
                  <c:v>43711</c:v>
                </c:pt>
                <c:pt idx="486">
                  <c:v>43710</c:v>
                </c:pt>
                <c:pt idx="487">
                  <c:v>43709</c:v>
                </c:pt>
                <c:pt idx="488">
                  <c:v>43708</c:v>
                </c:pt>
                <c:pt idx="489">
                  <c:v>43707</c:v>
                </c:pt>
                <c:pt idx="490">
                  <c:v>43706</c:v>
                </c:pt>
                <c:pt idx="491">
                  <c:v>43705</c:v>
                </c:pt>
                <c:pt idx="492">
                  <c:v>43704</c:v>
                </c:pt>
                <c:pt idx="493">
                  <c:v>43703</c:v>
                </c:pt>
                <c:pt idx="494">
                  <c:v>43702</c:v>
                </c:pt>
                <c:pt idx="495">
                  <c:v>43701</c:v>
                </c:pt>
                <c:pt idx="496">
                  <c:v>43700</c:v>
                </c:pt>
                <c:pt idx="497">
                  <c:v>43699</c:v>
                </c:pt>
                <c:pt idx="498">
                  <c:v>43698</c:v>
                </c:pt>
                <c:pt idx="499">
                  <c:v>43697</c:v>
                </c:pt>
                <c:pt idx="500">
                  <c:v>43696</c:v>
                </c:pt>
                <c:pt idx="501">
                  <c:v>43695</c:v>
                </c:pt>
                <c:pt idx="502">
                  <c:v>43694</c:v>
                </c:pt>
                <c:pt idx="503">
                  <c:v>43693</c:v>
                </c:pt>
                <c:pt idx="504">
                  <c:v>43692</c:v>
                </c:pt>
                <c:pt idx="505">
                  <c:v>43691</c:v>
                </c:pt>
                <c:pt idx="506">
                  <c:v>43690</c:v>
                </c:pt>
                <c:pt idx="507">
                  <c:v>43689</c:v>
                </c:pt>
                <c:pt idx="508">
                  <c:v>43688</c:v>
                </c:pt>
                <c:pt idx="509">
                  <c:v>43687</c:v>
                </c:pt>
                <c:pt idx="510">
                  <c:v>43686</c:v>
                </c:pt>
                <c:pt idx="511">
                  <c:v>43685</c:v>
                </c:pt>
                <c:pt idx="512">
                  <c:v>43684</c:v>
                </c:pt>
                <c:pt idx="513">
                  <c:v>43683</c:v>
                </c:pt>
                <c:pt idx="514">
                  <c:v>43682</c:v>
                </c:pt>
                <c:pt idx="515">
                  <c:v>43681</c:v>
                </c:pt>
                <c:pt idx="516">
                  <c:v>43680</c:v>
                </c:pt>
                <c:pt idx="517">
                  <c:v>43679</c:v>
                </c:pt>
                <c:pt idx="518">
                  <c:v>43678</c:v>
                </c:pt>
                <c:pt idx="519">
                  <c:v>43677</c:v>
                </c:pt>
                <c:pt idx="520">
                  <c:v>43676</c:v>
                </c:pt>
                <c:pt idx="521">
                  <c:v>43675</c:v>
                </c:pt>
                <c:pt idx="522">
                  <c:v>43674</c:v>
                </c:pt>
                <c:pt idx="523">
                  <c:v>43673</c:v>
                </c:pt>
                <c:pt idx="524">
                  <c:v>43672</c:v>
                </c:pt>
                <c:pt idx="525">
                  <c:v>43671</c:v>
                </c:pt>
                <c:pt idx="526">
                  <c:v>43670</c:v>
                </c:pt>
                <c:pt idx="527">
                  <c:v>43669</c:v>
                </c:pt>
                <c:pt idx="528">
                  <c:v>43668</c:v>
                </c:pt>
                <c:pt idx="529">
                  <c:v>43667</c:v>
                </c:pt>
                <c:pt idx="530">
                  <c:v>43666</c:v>
                </c:pt>
                <c:pt idx="531">
                  <c:v>43665</c:v>
                </c:pt>
                <c:pt idx="532">
                  <c:v>43664</c:v>
                </c:pt>
                <c:pt idx="533">
                  <c:v>43663</c:v>
                </c:pt>
                <c:pt idx="534">
                  <c:v>43662</c:v>
                </c:pt>
                <c:pt idx="535">
                  <c:v>43661</c:v>
                </c:pt>
                <c:pt idx="536">
                  <c:v>43660</c:v>
                </c:pt>
                <c:pt idx="537">
                  <c:v>43659</c:v>
                </c:pt>
                <c:pt idx="538">
                  <c:v>43658</c:v>
                </c:pt>
                <c:pt idx="539">
                  <c:v>43657</c:v>
                </c:pt>
                <c:pt idx="540">
                  <c:v>43656</c:v>
                </c:pt>
                <c:pt idx="541">
                  <c:v>43655</c:v>
                </c:pt>
                <c:pt idx="542">
                  <c:v>43654</c:v>
                </c:pt>
                <c:pt idx="543">
                  <c:v>43653</c:v>
                </c:pt>
                <c:pt idx="544">
                  <c:v>43652</c:v>
                </c:pt>
                <c:pt idx="545">
                  <c:v>43651</c:v>
                </c:pt>
                <c:pt idx="546">
                  <c:v>43650</c:v>
                </c:pt>
                <c:pt idx="547">
                  <c:v>43649</c:v>
                </c:pt>
                <c:pt idx="548">
                  <c:v>43648</c:v>
                </c:pt>
                <c:pt idx="549">
                  <c:v>43647</c:v>
                </c:pt>
                <c:pt idx="550">
                  <c:v>43646</c:v>
                </c:pt>
                <c:pt idx="551">
                  <c:v>43645</c:v>
                </c:pt>
                <c:pt idx="552">
                  <c:v>43644</c:v>
                </c:pt>
                <c:pt idx="553">
                  <c:v>43643</c:v>
                </c:pt>
                <c:pt idx="554">
                  <c:v>43642</c:v>
                </c:pt>
                <c:pt idx="555">
                  <c:v>43641</c:v>
                </c:pt>
                <c:pt idx="556">
                  <c:v>43640</c:v>
                </c:pt>
                <c:pt idx="557">
                  <c:v>43639</c:v>
                </c:pt>
                <c:pt idx="558">
                  <c:v>43638</c:v>
                </c:pt>
                <c:pt idx="559">
                  <c:v>43637</c:v>
                </c:pt>
                <c:pt idx="560">
                  <c:v>43636</c:v>
                </c:pt>
                <c:pt idx="561">
                  <c:v>43635</c:v>
                </c:pt>
                <c:pt idx="562">
                  <c:v>43634</c:v>
                </c:pt>
                <c:pt idx="563">
                  <c:v>43633</c:v>
                </c:pt>
                <c:pt idx="564">
                  <c:v>43632</c:v>
                </c:pt>
                <c:pt idx="565">
                  <c:v>43631</c:v>
                </c:pt>
                <c:pt idx="566">
                  <c:v>43630</c:v>
                </c:pt>
                <c:pt idx="567">
                  <c:v>43629</c:v>
                </c:pt>
                <c:pt idx="568">
                  <c:v>43628</c:v>
                </c:pt>
                <c:pt idx="569">
                  <c:v>43627</c:v>
                </c:pt>
                <c:pt idx="570">
                  <c:v>43626</c:v>
                </c:pt>
                <c:pt idx="571">
                  <c:v>43625</c:v>
                </c:pt>
                <c:pt idx="572">
                  <c:v>43624</c:v>
                </c:pt>
                <c:pt idx="573">
                  <c:v>43623</c:v>
                </c:pt>
                <c:pt idx="574">
                  <c:v>43622</c:v>
                </c:pt>
                <c:pt idx="575">
                  <c:v>43621</c:v>
                </c:pt>
                <c:pt idx="576">
                  <c:v>43620</c:v>
                </c:pt>
                <c:pt idx="577">
                  <c:v>43619</c:v>
                </c:pt>
                <c:pt idx="578">
                  <c:v>43618</c:v>
                </c:pt>
                <c:pt idx="579">
                  <c:v>43617</c:v>
                </c:pt>
                <c:pt idx="580">
                  <c:v>43616</c:v>
                </c:pt>
                <c:pt idx="581">
                  <c:v>43615</c:v>
                </c:pt>
                <c:pt idx="582">
                  <c:v>43614</c:v>
                </c:pt>
                <c:pt idx="583">
                  <c:v>43613</c:v>
                </c:pt>
                <c:pt idx="584">
                  <c:v>43612</c:v>
                </c:pt>
                <c:pt idx="585">
                  <c:v>43611</c:v>
                </c:pt>
                <c:pt idx="586">
                  <c:v>43610</c:v>
                </c:pt>
                <c:pt idx="587">
                  <c:v>43609</c:v>
                </c:pt>
                <c:pt idx="588">
                  <c:v>43608</c:v>
                </c:pt>
                <c:pt idx="589">
                  <c:v>43607</c:v>
                </c:pt>
                <c:pt idx="590">
                  <c:v>43606</c:v>
                </c:pt>
                <c:pt idx="591">
                  <c:v>43605</c:v>
                </c:pt>
                <c:pt idx="592">
                  <c:v>43604</c:v>
                </c:pt>
                <c:pt idx="593">
                  <c:v>43603</c:v>
                </c:pt>
                <c:pt idx="594">
                  <c:v>43602</c:v>
                </c:pt>
                <c:pt idx="595">
                  <c:v>43601</c:v>
                </c:pt>
                <c:pt idx="596">
                  <c:v>43600</c:v>
                </c:pt>
                <c:pt idx="597">
                  <c:v>43599</c:v>
                </c:pt>
                <c:pt idx="598">
                  <c:v>43598</c:v>
                </c:pt>
                <c:pt idx="599">
                  <c:v>43597</c:v>
                </c:pt>
                <c:pt idx="600">
                  <c:v>43596</c:v>
                </c:pt>
                <c:pt idx="601">
                  <c:v>43595</c:v>
                </c:pt>
                <c:pt idx="602">
                  <c:v>43594</c:v>
                </c:pt>
                <c:pt idx="603">
                  <c:v>43593</c:v>
                </c:pt>
                <c:pt idx="604">
                  <c:v>43592</c:v>
                </c:pt>
                <c:pt idx="605">
                  <c:v>43591</c:v>
                </c:pt>
                <c:pt idx="606">
                  <c:v>43590</c:v>
                </c:pt>
                <c:pt idx="607">
                  <c:v>43589</c:v>
                </c:pt>
                <c:pt idx="608">
                  <c:v>43588</c:v>
                </c:pt>
                <c:pt idx="609">
                  <c:v>43587</c:v>
                </c:pt>
                <c:pt idx="610">
                  <c:v>43586</c:v>
                </c:pt>
                <c:pt idx="611">
                  <c:v>43585</c:v>
                </c:pt>
                <c:pt idx="612">
                  <c:v>43584</c:v>
                </c:pt>
                <c:pt idx="613">
                  <c:v>43583</c:v>
                </c:pt>
                <c:pt idx="614">
                  <c:v>43582</c:v>
                </c:pt>
                <c:pt idx="615">
                  <c:v>43581</c:v>
                </c:pt>
                <c:pt idx="616">
                  <c:v>43580</c:v>
                </c:pt>
                <c:pt idx="617">
                  <c:v>43579</c:v>
                </c:pt>
                <c:pt idx="618">
                  <c:v>43578</c:v>
                </c:pt>
                <c:pt idx="619">
                  <c:v>43577</c:v>
                </c:pt>
                <c:pt idx="620">
                  <c:v>43576</c:v>
                </c:pt>
                <c:pt idx="621">
                  <c:v>43575</c:v>
                </c:pt>
                <c:pt idx="622">
                  <c:v>43574</c:v>
                </c:pt>
                <c:pt idx="623">
                  <c:v>43573</c:v>
                </c:pt>
                <c:pt idx="624">
                  <c:v>43572</c:v>
                </c:pt>
                <c:pt idx="625">
                  <c:v>43571</c:v>
                </c:pt>
                <c:pt idx="626">
                  <c:v>43570</c:v>
                </c:pt>
                <c:pt idx="627">
                  <c:v>43569</c:v>
                </c:pt>
                <c:pt idx="628">
                  <c:v>43568</c:v>
                </c:pt>
                <c:pt idx="629">
                  <c:v>43567</c:v>
                </c:pt>
                <c:pt idx="630">
                  <c:v>43566</c:v>
                </c:pt>
                <c:pt idx="631">
                  <c:v>43565</c:v>
                </c:pt>
                <c:pt idx="632">
                  <c:v>43564</c:v>
                </c:pt>
                <c:pt idx="633">
                  <c:v>43563</c:v>
                </c:pt>
                <c:pt idx="634">
                  <c:v>43562</c:v>
                </c:pt>
                <c:pt idx="635">
                  <c:v>43561</c:v>
                </c:pt>
                <c:pt idx="636">
                  <c:v>43560</c:v>
                </c:pt>
                <c:pt idx="637">
                  <c:v>43559</c:v>
                </c:pt>
                <c:pt idx="638">
                  <c:v>43558</c:v>
                </c:pt>
                <c:pt idx="639">
                  <c:v>43557</c:v>
                </c:pt>
                <c:pt idx="640">
                  <c:v>43556</c:v>
                </c:pt>
                <c:pt idx="641">
                  <c:v>43555</c:v>
                </c:pt>
                <c:pt idx="642">
                  <c:v>43554</c:v>
                </c:pt>
                <c:pt idx="643">
                  <c:v>43553</c:v>
                </c:pt>
                <c:pt idx="644">
                  <c:v>43552</c:v>
                </c:pt>
                <c:pt idx="645">
                  <c:v>43551</c:v>
                </c:pt>
                <c:pt idx="646">
                  <c:v>43550</c:v>
                </c:pt>
                <c:pt idx="647">
                  <c:v>43549</c:v>
                </c:pt>
                <c:pt idx="648">
                  <c:v>43548</c:v>
                </c:pt>
                <c:pt idx="649">
                  <c:v>43547</c:v>
                </c:pt>
                <c:pt idx="650">
                  <c:v>43546</c:v>
                </c:pt>
                <c:pt idx="651">
                  <c:v>43545</c:v>
                </c:pt>
                <c:pt idx="652">
                  <c:v>43544</c:v>
                </c:pt>
                <c:pt idx="653">
                  <c:v>43543</c:v>
                </c:pt>
                <c:pt idx="654">
                  <c:v>43542</c:v>
                </c:pt>
                <c:pt idx="655">
                  <c:v>43541</c:v>
                </c:pt>
                <c:pt idx="656">
                  <c:v>43540</c:v>
                </c:pt>
                <c:pt idx="657">
                  <c:v>43539</c:v>
                </c:pt>
                <c:pt idx="658">
                  <c:v>43538</c:v>
                </c:pt>
                <c:pt idx="659">
                  <c:v>43537</c:v>
                </c:pt>
                <c:pt idx="660">
                  <c:v>43536</c:v>
                </c:pt>
                <c:pt idx="661">
                  <c:v>43535</c:v>
                </c:pt>
                <c:pt idx="662">
                  <c:v>43534</c:v>
                </c:pt>
                <c:pt idx="663">
                  <c:v>43533</c:v>
                </c:pt>
                <c:pt idx="664">
                  <c:v>43532</c:v>
                </c:pt>
                <c:pt idx="665">
                  <c:v>43531</c:v>
                </c:pt>
                <c:pt idx="666">
                  <c:v>43530</c:v>
                </c:pt>
                <c:pt idx="667">
                  <c:v>43529</c:v>
                </c:pt>
                <c:pt idx="668">
                  <c:v>43528</c:v>
                </c:pt>
                <c:pt idx="669">
                  <c:v>43527</c:v>
                </c:pt>
                <c:pt idx="670">
                  <c:v>43526</c:v>
                </c:pt>
                <c:pt idx="671">
                  <c:v>43525</c:v>
                </c:pt>
                <c:pt idx="672">
                  <c:v>43524</c:v>
                </c:pt>
                <c:pt idx="673">
                  <c:v>43523</c:v>
                </c:pt>
                <c:pt idx="674">
                  <c:v>43522</c:v>
                </c:pt>
                <c:pt idx="675">
                  <c:v>43521</c:v>
                </c:pt>
                <c:pt idx="676">
                  <c:v>43520</c:v>
                </c:pt>
                <c:pt idx="677">
                  <c:v>43519</c:v>
                </c:pt>
                <c:pt idx="678">
                  <c:v>43518</c:v>
                </c:pt>
                <c:pt idx="679">
                  <c:v>43517</c:v>
                </c:pt>
                <c:pt idx="680">
                  <c:v>43516</c:v>
                </c:pt>
                <c:pt idx="681">
                  <c:v>43515</c:v>
                </c:pt>
                <c:pt idx="682">
                  <c:v>43514</c:v>
                </c:pt>
                <c:pt idx="683">
                  <c:v>43513</c:v>
                </c:pt>
                <c:pt idx="684">
                  <c:v>43512</c:v>
                </c:pt>
                <c:pt idx="685">
                  <c:v>43511</c:v>
                </c:pt>
                <c:pt idx="686">
                  <c:v>43510</c:v>
                </c:pt>
                <c:pt idx="687">
                  <c:v>43509</c:v>
                </c:pt>
                <c:pt idx="688">
                  <c:v>43508</c:v>
                </c:pt>
                <c:pt idx="689">
                  <c:v>43507</c:v>
                </c:pt>
                <c:pt idx="690">
                  <c:v>43506</c:v>
                </c:pt>
                <c:pt idx="691">
                  <c:v>43505</c:v>
                </c:pt>
                <c:pt idx="692">
                  <c:v>43504</c:v>
                </c:pt>
                <c:pt idx="693">
                  <c:v>43503</c:v>
                </c:pt>
                <c:pt idx="694">
                  <c:v>43502</c:v>
                </c:pt>
                <c:pt idx="695">
                  <c:v>43501</c:v>
                </c:pt>
                <c:pt idx="696">
                  <c:v>43500</c:v>
                </c:pt>
                <c:pt idx="697">
                  <c:v>43499</c:v>
                </c:pt>
                <c:pt idx="698">
                  <c:v>43498</c:v>
                </c:pt>
                <c:pt idx="699">
                  <c:v>43497</c:v>
                </c:pt>
                <c:pt idx="700">
                  <c:v>43496</c:v>
                </c:pt>
                <c:pt idx="701">
                  <c:v>43495</c:v>
                </c:pt>
                <c:pt idx="702">
                  <c:v>43494</c:v>
                </c:pt>
                <c:pt idx="703">
                  <c:v>43493</c:v>
                </c:pt>
                <c:pt idx="704">
                  <c:v>43492</c:v>
                </c:pt>
                <c:pt idx="705">
                  <c:v>43491</c:v>
                </c:pt>
                <c:pt idx="706">
                  <c:v>43490</c:v>
                </c:pt>
                <c:pt idx="707">
                  <c:v>43489</c:v>
                </c:pt>
                <c:pt idx="708">
                  <c:v>43488</c:v>
                </c:pt>
                <c:pt idx="709">
                  <c:v>43487</c:v>
                </c:pt>
                <c:pt idx="710">
                  <c:v>43486</c:v>
                </c:pt>
                <c:pt idx="711">
                  <c:v>43485</c:v>
                </c:pt>
                <c:pt idx="712">
                  <c:v>43484</c:v>
                </c:pt>
                <c:pt idx="713">
                  <c:v>43483</c:v>
                </c:pt>
                <c:pt idx="714">
                  <c:v>43482</c:v>
                </c:pt>
                <c:pt idx="715">
                  <c:v>43481</c:v>
                </c:pt>
                <c:pt idx="716">
                  <c:v>43480</c:v>
                </c:pt>
                <c:pt idx="717">
                  <c:v>43479</c:v>
                </c:pt>
                <c:pt idx="718">
                  <c:v>43478</c:v>
                </c:pt>
                <c:pt idx="719">
                  <c:v>43477</c:v>
                </c:pt>
                <c:pt idx="720">
                  <c:v>43476</c:v>
                </c:pt>
                <c:pt idx="721">
                  <c:v>43475</c:v>
                </c:pt>
                <c:pt idx="722">
                  <c:v>43474</c:v>
                </c:pt>
                <c:pt idx="723">
                  <c:v>43473</c:v>
                </c:pt>
                <c:pt idx="724">
                  <c:v>43472</c:v>
                </c:pt>
                <c:pt idx="725">
                  <c:v>43471</c:v>
                </c:pt>
                <c:pt idx="726">
                  <c:v>43470</c:v>
                </c:pt>
                <c:pt idx="727">
                  <c:v>43469</c:v>
                </c:pt>
                <c:pt idx="728">
                  <c:v>43468</c:v>
                </c:pt>
                <c:pt idx="729">
                  <c:v>43467</c:v>
                </c:pt>
                <c:pt idx="730">
                  <c:v>43466</c:v>
                </c:pt>
                <c:pt idx="731">
                  <c:v>43465</c:v>
                </c:pt>
                <c:pt idx="732">
                  <c:v>43464</c:v>
                </c:pt>
                <c:pt idx="733">
                  <c:v>43463</c:v>
                </c:pt>
                <c:pt idx="734">
                  <c:v>43462</c:v>
                </c:pt>
                <c:pt idx="735">
                  <c:v>43461</c:v>
                </c:pt>
                <c:pt idx="736">
                  <c:v>43460</c:v>
                </c:pt>
                <c:pt idx="737">
                  <c:v>43459</c:v>
                </c:pt>
                <c:pt idx="738">
                  <c:v>43458</c:v>
                </c:pt>
                <c:pt idx="739">
                  <c:v>43457</c:v>
                </c:pt>
                <c:pt idx="740">
                  <c:v>43456</c:v>
                </c:pt>
                <c:pt idx="741">
                  <c:v>43455</c:v>
                </c:pt>
                <c:pt idx="742">
                  <c:v>43454</c:v>
                </c:pt>
                <c:pt idx="743">
                  <c:v>43453</c:v>
                </c:pt>
                <c:pt idx="744">
                  <c:v>43452</c:v>
                </c:pt>
                <c:pt idx="745">
                  <c:v>43451</c:v>
                </c:pt>
                <c:pt idx="746">
                  <c:v>43450</c:v>
                </c:pt>
                <c:pt idx="747">
                  <c:v>43449</c:v>
                </c:pt>
                <c:pt idx="748">
                  <c:v>43448</c:v>
                </c:pt>
                <c:pt idx="749">
                  <c:v>43447</c:v>
                </c:pt>
                <c:pt idx="750">
                  <c:v>43446</c:v>
                </c:pt>
                <c:pt idx="751">
                  <c:v>43445</c:v>
                </c:pt>
                <c:pt idx="752">
                  <c:v>43444</c:v>
                </c:pt>
                <c:pt idx="753">
                  <c:v>43443</c:v>
                </c:pt>
                <c:pt idx="754">
                  <c:v>43442</c:v>
                </c:pt>
                <c:pt idx="755">
                  <c:v>43441</c:v>
                </c:pt>
                <c:pt idx="756">
                  <c:v>43440</c:v>
                </c:pt>
                <c:pt idx="757">
                  <c:v>43439</c:v>
                </c:pt>
                <c:pt idx="758">
                  <c:v>43438</c:v>
                </c:pt>
                <c:pt idx="759">
                  <c:v>43437</c:v>
                </c:pt>
                <c:pt idx="760">
                  <c:v>43436</c:v>
                </c:pt>
                <c:pt idx="761">
                  <c:v>43435</c:v>
                </c:pt>
                <c:pt idx="762">
                  <c:v>43434</c:v>
                </c:pt>
                <c:pt idx="763">
                  <c:v>43433</c:v>
                </c:pt>
                <c:pt idx="764">
                  <c:v>43432</c:v>
                </c:pt>
                <c:pt idx="765">
                  <c:v>43431</c:v>
                </c:pt>
                <c:pt idx="766">
                  <c:v>43430</c:v>
                </c:pt>
                <c:pt idx="767">
                  <c:v>43429</c:v>
                </c:pt>
                <c:pt idx="768">
                  <c:v>43428</c:v>
                </c:pt>
                <c:pt idx="769">
                  <c:v>43427</c:v>
                </c:pt>
                <c:pt idx="770">
                  <c:v>43426</c:v>
                </c:pt>
                <c:pt idx="771">
                  <c:v>43425</c:v>
                </c:pt>
                <c:pt idx="772">
                  <c:v>43424</c:v>
                </c:pt>
                <c:pt idx="773">
                  <c:v>43423</c:v>
                </c:pt>
                <c:pt idx="774">
                  <c:v>43422</c:v>
                </c:pt>
                <c:pt idx="775">
                  <c:v>43421</c:v>
                </c:pt>
                <c:pt idx="776">
                  <c:v>43420</c:v>
                </c:pt>
                <c:pt idx="777">
                  <c:v>43419</c:v>
                </c:pt>
                <c:pt idx="778">
                  <c:v>43418</c:v>
                </c:pt>
                <c:pt idx="779">
                  <c:v>43417</c:v>
                </c:pt>
                <c:pt idx="780">
                  <c:v>43416</c:v>
                </c:pt>
                <c:pt idx="781">
                  <c:v>43415</c:v>
                </c:pt>
                <c:pt idx="782">
                  <c:v>43414</c:v>
                </c:pt>
                <c:pt idx="783">
                  <c:v>43413</c:v>
                </c:pt>
                <c:pt idx="784">
                  <c:v>43412</c:v>
                </c:pt>
                <c:pt idx="785">
                  <c:v>43411</c:v>
                </c:pt>
                <c:pt idx="786">
                  <c:v>43410</c:v>
                </c:pt>
                <c:pt idx="787">
                  <c:v>43409</c:v>
                </c:pt>
                <c:pt idx="788">
                  <c:v>43408</c:v>
                </c:pt>
                <c:pt idx="789">
                  <c:v>43407</c:v>
                </c:pt>
                <c:pt idx="790">
                  <c:v>43406</c:v>
                </c:pt>
                <c:pt idx="791">
                  <c:v>43405</c:v>
                </c:pt>
                <c:pt idx="792">
                  <c:v>43404</c:v>
                </c:pt>
                <c:pt idx="793">
                  <c:v>43403</c:v>
                </c:pt>
                <c:pt idx="794">
                  <c:v>43402</c:v>
                </c:pt>
                <c:pt idx="795">
                  <c:v>43401</c:v>
                </c:pt>
                <c:pt idx="796">
                  <c:v>43400</c:v>
                </c:pt>
                <c:pt idx="797">
                  <c:v>43399</c:v>
                </c:pt>
                <c:pt idx="798">
                  <c:v>43398</c:v>
                </c:pt>
                <c:pt idx="799">
                  <c:v>43397</c:v>
                </c:pt>
                <c:pt idx="800">
                  <c:v>43396</c:v>
                </c:pt>
                <c:pt idx="801">
                  <c:v>43395</c:v>
                </c:pt>
                <c:pt idx="802">
                  <c:v>43394</c:v>
                </c:pt>
                <c:pt idx="803">
                  <c:v>43393</c:v>
                </c:pt>
                <c:pt idx="804">
                  <c:v>43392</c:v>
                </c:pt>
                <c:pt idx="805">
                  <c:v>43391</c:v>
                </c:pt>
                <c:pt idx="806">
                  <c:v>43390</c:v>
                </c:pt>
                <c:pt idx="807">
                  <c:v>43389</c:v>
                </c:pt>
                <c:pt idx="808">
                  <c:v>43388</c:v>
                </c:pt>
                <c:pt idx="809">
                  <c:v>43387</c:v>
                </c:pt>
                <c:pt idx="810">
                  <c:v>43386</c:v>
                </c:pt>
                <c:pt idx="811">
                  <c:v>43385</c:v>
                </c:pt>
                <c:pt idx="812">
                  <c:v>43384</c:v>
                </c:pt>
                <c:pt idx="813">
                  <c:v>43383</c:v>
                </c:pt>
                <c:pt idx="814">
                  <c:v>43382</c:v>
                </c:pt>
                <c:pt idx="815">
                  <c:v>43381</c:v>
                </c:pt>
                <c:pt idx="816">
                  <c:v>43380</c:v>
                </c:pt>
                <c:pt idx="817">
                  <c:v>43379</c:v>
                </c:pt>
                <c:pt idx="818">
                  <c:v>43378</c:v>
                </c:pt>
                <c:pt idx="819">
                  <c:v>43377</c:v>
                </c:pt>
                <c:pt idx="820">
                  <c:v>43376</c:v>
                </c:pt>
                <c:pt idx="821">
                  <c:v>43375</c:v>
                </c:pt>
                <c:pt idx="822">
                  <c:v>43374</c:v>
                </c:pt>
                <c:pt idx="823">
                  <c:v>43373</c:v>
                </c:pt>
                <c:pt idx="824">
                  <c:v>43372</c:v>
                </c:pt>
                <c:pt idx="825">
                  <c:v>43371</c:v>
                </c:pt>
                <c:pt idx="826">
                  <c:v>43370</c:v>
                </c:pt>
                <c:pt idx="827">
                  <c:v>43369</c:v>
                </c:pt>
                <c:pt idx="828">
                  <c:v>43368</c:v>
                </c:pt>
                <c:pt idx="829">
                  <c:v>43367</c:v>
                </c:pt>
                <c:pt idx="830">
                  <c:v>43366</c:v>
                </c:pt>
                <c:pt idx="831">
                  <c:v>43365</c:v>
                </c:pt>
                <c:pt idx="832">
                  <c:v>43364</c:v>
                </c:pt>
                <c:pt idx="833">
                  <c:v>43363</c:v>
                </c:pt>
                <c:pt idx="834">
                  <c:v>43362</c:v>
                </c:pt>
                <c:pt idx="835">
                  <c:v>43361</c:v>
                </c:pt>
                <c:pt idx="836">
                  <c:v>43360</c:v>
                </c:pt>
                <c:pt idx="837">
                  <c:v>43359</c:v>
                </c:pt>
                <c:pt idx="838">
                  <c:v>43358</c:v>
                </c:pt>
                <c:pt idx="839">
                  <c:v>43357</c:v>
                </c:pt>
                <c:pt idx="840">
                  <c:v>43356</c:v>
                </c:pt>
                <c:pt idx="841">
                  <c:v>43355</c:v>
                </c:pt>
                <c:pt idx="842">
                  <c:v>43354</c:v>
                </c:pt>
                <c:pt idx="843">
                  <c:v>43353</c:v>
                </c:pt>
                <c:pt idx="844">
                  <c:v>43352</c:v>
                </c:pt>
                <c:pt idx="845">
                  <c:v>43351</c:v>
                </c:pt>
                <c:pt idx="846">
                  <c:v>43350</c:v>
                </c:pt>
                <c:pt idx="847">
                  <c:v>43349</c:v>
                </c:pt>
                <c:pt idx="848">
                  <c:v>43348</c:v>
                </c:pt>
                <c:pt idx="849">
                  <c:v>43347</c:v>
                </c:pt>
                <c:pt idx="850">
                  <c:v>43346</c:v>
                </c:pt>
                <c:pt idx="851">
                  <c:v>43345</c:v>
                </c:pt>
                <c:pt idx="852">
                  <c:v>43344</c:v>
                </c:pt>
                <c:pt idx="853">
                  <c:v>43343</c:v>
                </c:pt>
                <c:pt idx="854">
                  <c:v>43342</c:v>
                </c:pt>
                <c:pt idx="855">
                  <c:v>43341</c:v>
                </c:pt>
                <c:pt idx="856">
                  <c:v>43340</c:v>
                </c:pt>
                <c:pt idx="857">
                  <c:v>43339</c:v>
                </c:pt>
                <c:pt idx="858">
                  <c:v>43338</c:v>
                </c:pt>
                <c:pt idx="859">
                  <c:v>43337</c:v>
                </c:pt>
                <c:pt idx="860">
                  <c:v>43336</c:v>
                </c:pt>
                <c:pt idx="861">
                  <c:v>43335</c:v>
                </c:pt>
                <c:pt idx="862">
                  <c:v>43334</c:v>
                </c:pt>
                <c:pt idx="863">
                  <c:v>43333</c:v>
                </c:pt>
                <c:pt idx="864">
                  <c:v>43332</c:v>
                </c:pt>
                <c:pt idx="865">
                  <c:v>43331</c:v>
                </c:pt>
                <c:pt idx="866">
                  <c:v>43330</c:v>
                </c:pt>
                <c:pt idx="867">
                  <c:v>43329</c:v>
                </c:pt>
                <c:pt idx="868">
                  <c:v>43328</c:v>
                </c:pt>
                <c:pt idx="869">
                  <c:v>43327</c:v>
                </c:pt>
                <c:pt idx="870">
                  <c:v>43326</c:v>
                </c:pt>
                <c:pt idx="871">
                  <c:v>43325</c:v>
                </c:pt>
                <c:pt idx="872">
                  <c:v>43324</c:v>
                </c:pt>
                <c:pt idx="873">
                  <c:v>43323</c:v>
                </c:pt>
                <c:pt idx="874">
                  <c:v>43322</c:v>
                </c:pt>
                <c:pt idx="875">
                  <c:v>43321</c:v>
                </c:pt>
                <c:pt idx="876">
                  <c:v>43320</c:v>
                </c:pt>
                <c:pt idx="877">
                  <c:v>43319</c:v>
                </c:pt>
                <c:pt idx="878">
                  <c:v>43318</c:v>
                </c:pt>
                <c:pt idx="879">
                  <c:v>43317</c:v>
                </c:pt>
                <c:pt idx="880">
                  <c:v>43316</c:v>
                </c:pt>
                <c:pt idx="881">
                  <c:v>43315</c:v>
                </c:pt>
                <c:pt idx="882">
                  <c:v>43314</c:v>
                </c:pt>
                <c:pt idx="883">
                  <c:v>43313</c:v>
                </c:pt>
                <c:pt idx="884">
                  <c:v>43312</c:v>
                </c:pt>
                <c:pt idx="885">
                  <c:v>43311</c:v>
                </c:pt>
                <c:pt idx="886">
                  <c:v>43310</c:v>
                </c:pt>
                <c:pt idx="887">
                  <c:v>43309</c:v>
                </c:pt>
                <c:pt idx="888">
                  <c:v>43308</c:v>
                </c:pt>
                <c:pt idx="889">
                  <c:v>43307</c:v>
                </c:pt>
                <c:pt idx="890">
                  <c:v>43306</c:v>
                </c:pt>
                <c:pt idx="891">
                  <c:v>43305</c:v>
                </c:pt>
                <c:pt idx="892">
                  <c:v>43304</c:v>
                </c:pt>
                <c:pt idx="893">
                  <c:v>43303</c:v>
                </c:pt>
                <c:pt idx="894">
                  <c:v>43302</c:v>
                </c:pt>
                <c:pt idx="895">
                  <c:v>43301</c:v>
                </c:pt>
                <c:pt idx="896">
                  <c:v>43300</c:v>
                </c:pt>
                <c:pt idx="897">
                  <c:v>43299</c:v>
                </c:pt>
                <c:pt idx="898">
                  <c:v>43298</c:v>
                </c:pt>
                <c:pt idx="899">
                  <c:v>43297</c:v>
                </c:pt>
                <c:pt idx="900">
                  <c:v>43296</c:v>
                </c:pt>
                <c:pt idx="901">
                  <c:v>43295</c:v>
                </c:pt>
                <c:pt idx="902">
                  <c:v>43294</c:v>
                </c:pt>
                <c:pt idx="903">
                  <c:v>43293</c:v>
                </c:pt>
                <c:pt idx="904">
                  <c:v>43292</c:v>
                </c:pt>
                <c:pt idx="905">
                  <c:v>43291</c:v>
                </c:pt>
                <c:pt idx="906">
                  <c:v>43290</c:v>
                </c:pt>
                <c:pt idx="907">
                  <c:v>43289</c:v>
                </c:pt>
                <c:pt idx="908">
                  <c:v>43288</c:v>
                </c:pt>
                <c:pt idx="909">
                  <c:v>43287</c:v>
                </c:pt>
                <c:pt idx="910">
                  <c:v>43286</c:v>
                </c:pt>
                <c:pt idx="911">
                  <c:v>43285</c:v>
                </c:pt>
                <c:pt idx="912">
                  <c:v>43284</c:v>
                </c:pt>
                <c:pt idx="913">
                  <c:v>43283</c:v>
                </c:pt>
                <c:pt idx="914">
                  <c:v>43282</c:v>
                </c:pt>
                <c:pt idx="915">
                  <c:v>43281</c:v>
                </c:pt>
                <c:pt idx="916">
                  <c:v>43280</c:v>
                </c:pt>
                <c:pt idx="917">
                  <c:v>43279</c:v>
                </c:pt>
                <c:pt idx="918">
                  <c:v>43278</c:v>
                </c:pt>
                <c:pt idx="919">
                  <c:v>43277</c:v>
                </c:pt>
                <c:pt idx="920">
                  <c:v>43276</c:v>
                </c:pt>
                <c:pt idx="921">
                  <c:v>43275</c:v>
                </c:pt>
                <c:pt idx="922">
                  <c:v>43274</c:v>
                </c:pt>
                <c:pt idx="923">
                  <c:v>43273</c:v>
                </c:pt>
                <c:pt idx="924">
                  <c:v>43272</c:v>
                </c:pt>
                <c:pt idx="925">
                  <c:v>43271</c:v>
                </c:pt>
                <c:pt idx="926">
                  <c:v>43270</c:v>
                </c:pt>
                <c:pt idx="927">
                  <c:v>43269</c:v>
                </c:pt>
                <c:pt idx="928">
                  <c:v>43268</c:v>
                </c:pt>
                <c:pt idx="929">
                  <c:v>43267</c:v>
                </c:pt>
                <c:pt idx="930">
                  <c:v>43266</c:v>
                </c:pt>
                <c:pt idx="931">
                  <c:v>43265</c:v>
                </c:pt>
                <c:pt idx="932">
                  <c:v>43264</c:v>
                </c:pt>
                <c:pt idx="933">
                  <c:v>43263</c:v>
                </c:pt>
                <c:pt idx="934">
                  <c:v>43262</c:v>
                </c:pt>
                <c:pt idx="935">
                  <c:v>43261</c:v>
                </c:pt>
                <c:pt idx="936">
                  <c:v>43260</c:v>
                </c:pt>
                <c:pt idx="937">
                  <c:v>43259</c:v>
                </c:pt>
                <c:pt idx="938">
                  <c:v>43258</c:v>
                </c:pt>
                <c:pt idx="939">
                  <c:v>43257</c:v>
                </c:pt>
                <c:pt idx="940">
                  <c:v>43256</c:v>
                </c:pt>
                <c:pt idx="941">
                  <c:v>43255</c:v>
                </c:pt>
                <c:pt idx="942">
                  <c:v>43254</c:v>
                </c:pt>
                <c:pt idx="943">
                  <c:v>43253</c:v>
                </c:pt>
                <c:pt idx="944">
                  <c:v>43252</c:v>
                </c:pt>
                <c:pt idx="945">
                  <c:v>43251</c:v>
                </c:pt>
                <c:pt idx="946">
                  <c:v>43250</c:v>
                </c:pt>
                <c:pt idx="947">
                  <c:v>43249</c:v>
                </c:pt>
                <c:pt idx="948">
                  <c:v>43248</c:v>
                </c:pt>
                <c:pt idx="949">
                  <c:v>43247</c:v>
                </c:pt>
                <c:pt idx="950">
                  <c:v>43246</c:v>
                </c:pt>
                <c:pt idx="951">
                  <c:v>43245</c:v>
                </c:pt>
                <c:pt idx="952">
                  <c:v>43244</c:v>
                </c:pt>
                <c:pt idx="953">
                  <c:v>43243</c:v>
                </c:pt>
                <c:pt idx="954">
                  <c:v>43242</c:v>
                </c:pt>
                <c:pt idx="955">
                  <c:v>43241</c:v>
                </c:pt>
                <c:pt idx="956">
                  <c:v>43240</c:v>
                </c:pt>
                <c:pt idx="957">
                  <c:v>43239</c:v>
                </c:pt>
                <c:pt idx="958">
                  <c:v>43238</c:v>
                </c:pt>
                <c:pt idx="959">
                  <c:v>43237</c:v>
                </c:pt>
                <c:pt idx="960">
                  <c:v>43236</c:v>
                </c:pt>
                <c:pt idx="961">
                  <c:v>43235</c:v>
                </c:pt>
                <c:pt idx="962">
                  <c:v>43234</c:v>
                </c:pt>
                <c:pt idx="963">
                  <c:v>43233</c:v>
                </c:pt>
                <c:pt idx="964">
                  <c:v>43232</c:v>
                </c:pt>
                <c:pt idx="965">
                  <c:v>43231</c:v>
                </c:pt>
                <c:pt idx="966">
                  <c:v>43230</c:v>
                </c:pt>
                <c:pt idx="967">
                  <c:v>43229</c:v>
                </c:pt>
                <c:pt idx="968">
                  <c:v>43228</c:v>
                </c:pt>
                <c:pt idx="969">
                  <c:v>43227</c:v>
                </c:pt>
                <c:pt idx="970">
                  <c:v>43226</c:v>
                </c:pt>
                <c:pt idx="971">
                  <c:v>43225</c:v>
                </c:pt>
                <c:pt idx="972">
                  <c:v>43224</c:v>
                </c:pt>
                <c:pt idx="973">
                  <c:v>43223</c:v>
                </c:pt>
                <c:pt idx="974">
                  <c:v>43222</c:v>
                </c:pt>
                <c:pt idx="975">
                  <c:v>43221</c:v>
                </c:pt>
                <c:pt idx="976">
                  <c:v>43220</c:v>
                </c:pt>
                <c:pt idx="977">
                  <c:v>43219</c:v>
                </c:pt>
                <c:pt idx="978">
                  <c:v>43218</c:v>
                </c:pt>
                <c:pt idx="979">
                  <c:v>43217</c:v>
                </c:pt>
                <c:pt idx="980">
                  <c:v>43216</c:v>
                </c:pt>
                <c:pt idx="981">
                  <c:v>43215</c:v>
                </c:pt>
                <c:pt idx="982">
                  <c:v>43214</c:v>
                </c:pt>
                <c:pt idx="983">
                  <c:v>43213</c:v>
                </c:pt>
                <c:pt idx="984">
                  <c:v>43212</c:v>
                </c:pt>
                <c:pt idx="985">
                  <c:v>43211</c:v>
                </c:pt>
                <c:pt idx="986">
                  <c:v>43210</c:v>
                </c:pt>
                <c:pt idx="987">
                  <c:v>43209</c:v>
                </c:pt>
                <c:pt idx="988">
                  <c:v>43208</c:v>
                </c:pt>
                <c:pt idx="989">
                  <c:v>43207</c:v>
                </c:pt>
                <c:pt idx="990">
                  <c:v>43206</c:v>
                </c:pt>
                <c:pt idx="991">
                  <c:v>43205</c:v>
                </c:pt>
                <c:pt idx="992">
                  <c:v>43204</c:v>
                </c:pt>
                <c:pt idx="993">
                  <c:v>43203</c:v>
                </c:pt>
                <c:pt idx="994">
                  <c:v>43202</c:v>
                </c:pt>
                <c:pt idx="995">
                  <c:v>43201</c:v>
                </c:pt>
                <c:pt idx="996">
                  <c:v>43200</c:v>
                </c:pt>
                <c:pt idx="997">
                  <c:v>43199</c:v>
                </c:pt>
                <c:pt idx="998">
                  <c:v>43198</c:v>
                </c:pt>
                <c:pt idx="999">
                  <c:v>43197</c:v>
                </c:pt>
                <c:pt idx="1000">
                  <c:v>43196</c:v>
                </c:pt>
                <c:pt idx="1001">
                  <c:v>43195</c:v>
                </c:pt>
                <c:pt idx="1002">
                  <c:v>43194</c:v>
                </c:pt>
                <c:pt idx="1003">
                  <c:v>43193</c:v>
                </c:pt>
                <c:pt idx="1004">
                  <c:v>43192</c:v>
                </c:pt>
                <c:pt idx="1005">
                  <c:v>43191</c:v>
                </c:pt>
                <c:pt idx="1006">
                  <c:v>43190</c:v>
                </c:pt>
                <c:pt idx="1007">
                  <c:v>43189</c:v>
                </c:pt>
                <c:pt idx="1008">
                  <c:v>43188</c:v>
                </c:pt>
                <c:pt idx="1009">
                  <c:v>43187</c:v>
                </c:pt>
                <c:pt idx="1010">
                  <c:v>43186</c:v>
                </c:pt>
                <c:pt idx="1011">
                  <c:v>43185</c:v>
                </c:pt>
                <c:pt idx="1012">
                  <c:v>43184</c:v>
                </c:pt>
                <c:pt idx="1013">
                  <c:v>43183</c:v>
                </c:pt>
                <c:pt idx="1014">
                  <c:v>43182</c:v>
                </c:pt>
                <c:pt idx="1015">
                  <c:v>43181</c:v>
                </c:pt>
                <c:pt idx="1016">
                  <c:v>43180</c:v>
                </c:pt>
                <c:pt idx="1017">
                  <c:v>43179</c:v>
                </c:pt>
                <c:pt idx="1018">
                  <c:v>43178</c:v>
                </c:pt>
                <c:pt idx="1019">
                  <c:v>43177</c:v>
                </c:pt>
                <c:pt idx="1020">
                  <c:v>43176</c:v>
                </c:pt>
                <c:pt idx="1021">
                  <c:v>43175</c:v>
                </c:pt>
                <c:pt idx="1022">
                  <c:v>43174</c:v>
                </c:pt>
                <c:pt idx="1023">
                  <c:v>43173</c:v>
                </c:pt>
                <c:pt idx="1024">
                  <c:v>43172</c:v>
                </c:pt>
                <c:pt idx="1025">
                  <c:v>43171</c:v>
                </c:pt>
                <c:pt idx="1026">
                  <c:v>43170</c:v>
                </c:pt>
                <c:pt idx="1027">
                  <c:v>43169</c:v>
                </c:pt>
                <c:pt idx="1028">
                  <c:v>43168</c:v>
                </c:pt>
                <c:pt idx="1029">
                  <c:v>43167</c:v>
                </c:pt>
                <c:pt idx="1030">
                  <c:v>43166</c:v>
                </c:pt>
                <c:pt idx="1031">
                  <c:v>43165</c:v>
                </c:pt>
                <c:pt idx="1032">
                  <c:v>43164</c:v>
                </c:pt>
                <c:pt idx="1033">
                  <c:v>43163</c:v>
                </c:pt>
                <c:pt idx="1034">
                  <c:v>43162</c:v>
                </c:pt>
                <c:pt idx="1035">
                  <c:v>43161</c:v>
                </c:pt>
                <c:pt idx="1036">
                  <c:v>43160</c:v>
                </c:pt>
                <c:pt idx="1037">
                  <c:v>43159</c:v>
                </c:pt>
                <c:pt idx="1038">
                  <c:v>43158</c:v>
                </c:pt>
                <c:pt idx="1039">
                  <c:v>43157</c:v>
                </c:pt>
                <c:pt idx="1040">
                  <c:v>43156</c:v>
                </c:pt>
                <c:pt idx="1041">
                  <c:v>43155</c:v>
                </c:pt>
                <c:pt idx="1042">
                  <c:v>43154</c:v>
                </c:pt>
                <c:pt idx="1043">
                  <c:v>43153</c:v>
                </c:pt>
                <c:pt idx="1044">
                  <c:v>43152</c:v>
                </c:pt>
                <c:pt idx="1045">
                  <c:v>43151</c:v>
                </c:pt>
                <c:pt idx="1046">
                  <c:v>43150</c:v>
                </c:pt>
                <c:pt idx="1047">
                  <c:v>43149</c:v>
                </c:pt>
                <c:pt idx="1048">
                  <c:v>43148</c:v>
                </c:pt>
                <c:pt idx="1049">
                  <c:v>43147</c:v>
                </c:pt>
                <c:pt idx="1050">
                  <c:v>43146</c:v>
                </c:pt>
                <c:pt idx="1051">
                  <c:v>43145</c:v>
                </c:pt>
                <c:pt idx="1052">
                  <c:v>43144</c:v>
                </c:pt>
                <c:pt idx="1053">
                  <c:v>43143</c:v>
                </c:pt>
                <c:pt idx="1054">
                  <c:v>43142</c:v>
                </c:pt>
                <c:pt idx="1055">
                  <c:v>43141</c:v>
                </c:pt>
                <c:pt idx="1056">
                  <c:v>43140</c:v>
                </c:pt>
                <c:pt idx="1057">
                  <c:v>43139</c:v>
                </c:pt>
                <c:pt idx="1058">
                  <c:v>43138</c:v>
                </c:pt>
                <c:pt idx="1059">
                  <c:v>43137</c:v>
                </c:pt>
                <c:pt idx="1060">
                  <c:v>43136</c:v>
                </c:pt>
                <c:pt idx="1061">
                  <c:v>43135</c:v>
                </c:pt>
                <c:pt idx="1062">
                  <c:v>43134</c:v>
                </c:pt>
                <c:pt idx="1063">
                  <c:v>43133</c:v>
                </c:pt>
                <c:pt idx="1064">
                  <c:v>43132</c:v>
                </c:pt>
                <c:pt idx="1065">
                  <c:v>43131</c:v>
                </c:pt>
                <c:pt idx="1066">
                  <c:v>43130</c:v>
                </c:pt>
                <c:pt idx="1067">
                  <c:v>43129</c:v>
                </c:pt>
                <c:pt idx="1068">
                  <c:v>43128</c:v>
                </c:pt>
                <c:pt idx="1069">
                  <c:v>43127</c:v>
                </c:pt>
                <c:pt idx="1070">
                  <c:v>43126</c:v>
                </c:pt>
                <c:pt idx="1071">
                  <c:v>43125</c:v>
                </c:pt>
                <c:pt idx="1072">
                  <c:v>43124</c:v>
                </c:pt>
                <c:pt idx="1073">
                  <c:v>43123</c:v>
                </c:pt>
                <c:pt idx="1074">
                  <c:v>43122</c:v>
                </c:pt>
                <c:pt idx="1075">
                  <c:v>43121</c:v>
                </c:pt>
                <c:pt idx="1076">
                  <c:v>43120</c:v>
                </c:pt>
                <c:pt idx="1077">
                  <c:v>43119</c:v>
                </c:pt>
                <c:pt idx="1078">
                  <c:v>43118</c:v>
                </c:pt>
                <c:pt idx="1079">
                  <c:v>43117</c:v>
                </c:pt>
                <c:pt idx="1080">
                  <c:v>43116</c:v>
                </c:pt>
                <c:pt idx="1081">
                  <c:v>43115</c:v>
                </c:pt>
                <c:pt idx="1082">
                  <c:v>43114</c:v>
                </c:pt>
                <c:pt idx="1083">
                  <c:v>43113</c:v>
                </c:pt>
                <c:pt idx="1084">
                  <c:v>43112</c:v>
                </c:pt>
                <c:pt idx="1085">
                  <c:v>43111</c:v>
                </c:pt>
                <c:pt idx="1086">
                  <c:v>43110</c:v>
                </c:pt>
                <c:pt idx="1087">
                  <c:v>43109</c:v>
                </c:pt>
                <c:pt idx="1088">
                  <c:v>43108</c:v>
                </c:pt>
                <c:pt idx="1089">
                  <c:v>43107</c:v>
                </c:pt>
                <c:pt idx="1090">
                  <c:v>43106</c:v>
                </c:pt>
                <c:pt idx="1091">
                  <c:v>43105</c:v>
                </c:pt>
                <c:pt idx="1092">
                  <c:v>43104</c:v>
                </c:pt>
                <c:pt idx="1093">
                  <c:v>43103</c:v>
                </c:pt>
                <c:pt idx="1094">
                  <c:v>43102</c:v>
                </c:pt>
                <c:pt idx="1095">
                  <c:v>43101</c:v>
                </c:pt>
                <c:pt idx="1096">
                  <c:v>43100</c:v>
                </c:pt>
                <c:pt idx="1097">
                  <c:v>43099</c:v>
                </c:pt>
                <c:pt idx="1098">
                  <c:v>43098</c:v>
                </c:pt>
                <c:pt idx="1099">
                  <c:v>43097</c:v>
                </c:pt>
                <c:pt idx="1100">
                  <c:v>43096</c:v>
                </c:pt>
                <c:pt idx="1101">
                  <c:v>43095</c:v>
                </c:pt>
                <c:pt idx="1102">
                  <c:v>43094</c:v>
                </c:pt>
                <c:pt idx="1103">
                  <c:v>43093</c:v>
                </c:pt>
                <c:pt idx="1104">
                  <c:v>43092</c:v>
                </c:pt>
                <c:pt idx="1105">
                  <c:v>43091</c:v>
                </c:pt>
                <c:pt idx="1106">
                  <c:v>43090</c:v>
                </c:pt>
                <c:pt idx="1107">
                  <c:v>43089</c:v>
                </c:pt>
                <c:pt idx="1108">
                  <c:v>43088</c:v>
                </c:pt>
                <c:pt idx="1109">
                  <c:v>43087</c:v>
                </c:pt>
                <c:pt idx="1110">
                  <c:v>43086</c:v>
                </c:pt>
                <c:pt idx="1111">
                  <c:v>43085</c:v>
                </c:pt>
                <c:pt idx="1112">
                  <c:v>43084</c:v>
                </c:pt>
                <c:pt idx="1113">
                  <c:v>43083</c:v>
                </c:pt>
                <c:pt idx="1114">
                  <c:v>43082</c:v>
                </c:pt>
                <c:pt idx="1115">
                  <c:v>43081</c:v>
                </c:pt>
                <c:pt idx="1116">
                  <c:v>43080</c:v>
                </c:pt>
                <c:pt idx="1117">
                  <c:v>43079</c:v>
                </c:pt>
                <c:pt idx="1118">
                  <c:v>43078</c:v>
                </c:pt>
                <c:pt idx="1119">
                  <c:v>43077</c:v>
                </c:pt>
                <c:pt idx="1120">
                  <c:v>43076</c:v>
                </c:pt>
                <c:pt idx="1121">
                  <c:v>43075</c:v>
                </c:pt>
                <c:pt idx="1122">
                  <c:v>43074</c:v>
                </c:pt>
                <c:pt idx="1123">
                  <c:v>43073</c:v>
                </c:pt>
                <c:pt idx="1124">
                  <c:v>43072</c:v>
                </c:pt>
                <c:pt idx="1125">
                  <c:v>43071</c:v>
                </c:pt>
                <c:pt idx="1126">
                  <c:v>43070</c:v>
                </c:pt>
                <c:pt idx="1127">
                  <c:v>43069</c:v>
                </c:pt>
                <c:pt idx="1128">
                  <c:v>43068</c:v>
                </c:pt>
                <c:pt idx="1129">
                  <c:v>43067</c:v>
                </c:pt>
                <c:pt idx="1130">
                  <c:v>43066</c:v>
                </c:pt>
                <c:pt idx="1131">
                  <c:v>43065</c:v>
                </c:pt>
                <c:pt idx="1132">
                  <c:v>43064</c:v>
                </c:pt>
                <c:pt idx="1133">
                  <c:v>43063</c:v>
                </c:pt>
                <c:pt idx="1134">
                  <c:v>43062</c:v>
                </c:pt>
                <c:pt idx="1135">
                  <c:v>43061</c:v>
                </c:pt>
                <c:pt idx="1136">
                  <c:v>43060</c:v>
                </c:pt>
                <c:pt idx="1137">
                  <c:v>43059</c:v>
                </c:pt>
                <c:pt idx="1138">
                  <c:v>43058</c:v>
                </c:pt>
                <c:pt idx="1139">
                  <c:v>43057</c:v>
                </c:pt>
                <c:pt idx="1140">
                  <c:v>43056</c:v>
                </c:pt>
                <c:pt idx="1141">
                  <c:v>43055</c:v>
                </c:pt>
                <c:pt idx="1142">
                  <c:v>43054</c:v>
                </c:pt>
                <c:pt idx="1143">
                  <c:v>43053</c:v>
                </c:pt>
                <c:pt idx="1144">
                  <c:v>43052</c:v>
                </c:pt>
                <c:pt idx="1145">
                  <c:v>43051</c:v>
                </c:pt>
                <c:pt idx="1146">
                  <c:v>43050</c:v>
                </c:pt>
                <c:pt idx="1147">
                  <c:v>43049</c:v>
                </c:pt>
                <c:pt idx="1148">
                  <c:v>43048</c:v>
                </c:pt>
                <c:pt idx="1149">
                  <c:v>43047</c:v>
                </c:pt>
                <c:pt idx="1150">
                  <c:v>43046</c:v>
                </c:pt>
                <c:pt idx="1151">
                  <c:v>43045</c:v>
                </c:pt>
                <c:pt idx="1152">
                  <c:v>43044</c:v>
                </c:pt>
                <c:pt idx="1153">
                  <c:v>43043</c:v>
                </c:pt>
                <c:pt idx="1154">
                  <c:v>43042</c:v>
                </c:pt>
                <c:pt idx="1155">
                  <c:v>43041</c:v>
                </c:pt>
                <c:pt idx="1156">
                  <c:v>43040</c:v>
                </c:pt>
                <c:pt idx="1157">
                  <c:v>43039</c:v>
                </c:pt>
                <c:pt idx="1158">
                  <c:v>43038</c:v>
                </c:pt>
                <c:pt idx="1159">
                  <c:v>43037</c:v>
                </c:pt>
                <c:pt idx="1160">
                  <c:v>43036</c:v>
                </c:pt>
                <c:pt idx="1161">
                  <c:v>43035</c:v>
                </c:pt>
                <c:pt idx="1162">
                  <c:v>43034</c:v>
                </c:pt>
                <c:pt idx="1163">
                  <c:v>43033</c:v>
                </c:pt>
                <c:pt idx="1164">
                  <c:v>43032</c:v>
                </c:pt>
                <c:pt idx="1165">
                  <c:v>43031</c:v>
                </c:pt>
                <c:pt idx="1166">
                  <c:v>43030</c:v>
                </c:pt>
                <c:pt idx="1167">
                  <c:v>43029</c:v>
                </c:pt>
                <c:pt idx="1168">
                  <c:v>43028</c:v>
                </c:pt>
                <c:pt idx="1169">
                  <c:v>43027</c:v>
                </c:pt>
                <c:pt idx="1170">
                  <c:v>43026</c:v>
                </c:pt>
                <c:pt idx="1171">
                  <c:v>43025</c:v>
                </c:pt>
                <c:pt idx="1172">
                  <c:v>43024</c:v>
                </c:pt>
                <c:pt idx="1173">
                  <c:v>43023</c:v>
                </c:pt>
                <c:pt idx="1174">
                  <c:v>43022</c:v>
                </c:pt>
                <c:pt idx="1175">
                  <c:v>43021</c:v>
                </c:pt>
                <c:pt idx="1176">
                  <c:v>43020</c:v>
                </c:pt>
                <c:pt idx="1177">
                  <c:v>43019</c:v>
                </c:pt>
                <c:pt idx="1178">
                  <c:v>43018</c:v>
                </c:pt>
                <c:pt idx="1179">
                  <c:v>43017</c:v>
                </c:pt>
                <c:pt idx="1180">
                  <c:v>43016</c:v>
                </c:pt>
                <c:pt idx="1181">
                  <c:v>43015</c:v>
                </c:pt>
                <c:pt idx="1182">
                  <c:v>43014</c:v>
                </c:pt>
                <c:pt idx="1183">
                  <c:v>43013</c:v>
                </c:pt>
                <c:pt idx="1184">
                  <c:v>43012</c:v>
                </c:pt>
                <c:pt idx="1185">
                  <c:v>43011</c:v>
                </c:pt>
                <c:pt idx="1186">
                  <c:v>43010</c:v>
                </c:pt>
                <c:pt idx="1187">
                  <c:v>43009</c:v>
                </c:pt>
                <c:pt idx="1188">
                  <c:v>43008</c:v>
                </c:pt>
                <c:pt idx="1189">
                  <c:v>43007</c:v>
                </c:pt>
                <c:pt idx="1190">
                  <c:v>43006</c:v>
                </c:pt>
                <c:pt idx="1191">
                  <c:v>43005</c:v>
                </c:pt>
                <c:pt idx="1192">
                  <c:v>43004</c:v>
                </c:pt>
                <c:pt idx="1193">
                  <c:v>43003</c:v>
                </c:pt>
                <c:pt idx="1194">
                  <c:v>43002</c:v>
                </c:pt>
                <c:pt idx="1195">
                  <c:v>43001</c:v>
                </c:pt>
                <c:pt idx="1196">
                  <c:v>43000</c:v>
                </c:pt>
                <c:pt idx="1197">
                  <c:v>42999</c:v>
                </c:pt>
                <c:pt idx="1198">
                  <c:v>42998</c:v>
                </c:pt>
                <c:pt idx="1199">
                  <c:v>42997</c:v>
                </c:pt>
                <c:pt idx="1200">
                  <c:v>42996</c:v>
                </c:pt>
                <c:pt idx="1201">
                  <c:v>42995</c:v>
                </c:pt>
                <c:pt idx="1202">
                  <c:v>42994</c:v>
                </c:pt>
                <c:pt idx="1203">
                  <c:v>42993</c:v>
                </c:pt>
                <c:pt idx="1204">
                  <c:v>42992</c:v>
                </c:pt>
                <c:pt idx="1205">
                  <c:v>42991</c:v>
                </c:pt>
                <c:pt idx="1206">
                  <c:v>42990</c:v>
                </c:pt>
                <c:pt idx="1207">
                  <c:v>42989</c:v>
                </c:pt>
                <c:pt idx="1208">
                  <c:v>42988</c:v>
                </c:pt>
                <c:pt idx="1209">
                  <c:v>42987</c:v>
                </c:pt>
                <c:pt idx="1210">
                  <c:v>42986</c:v>
                </c:pt>
                <c:pt idx="1211">
                  <c:v>42985</c:v>
                </c:pt>
                <c:pt idx="1212">
                  <c:v>42984</c:v>
                </c:pt>
                <c:pt idx="1213">
                  <c:v>42983</c:v>
                </c:pt>
                <c:pt idx="1214">
                  <c:v>42982</c:v>
                </c:pt>
                <c:pt idx="1215">
                  <c:v>42981</c:v>
                </c:pt>
                <c:pt idx="1216">
                  <c:v>42980</c:v>
                </c:pt>
                <c:pt idx="1217">
                  <c:v>42979</c:v>
                </c:pt>
                <c:pt idx="1218">
                  <c:v>42978</c:v>
                </c:pt>
                <c:pt idx="1219">
                  <c:v>42977</c:v>
                </c:pt>
                <c:pt idx="1220">
                  <c:v>42976</c:v>
                </c:pt>
                <c:pt idx="1221">
                  <c:v>42975</c:v>
                </c:pt>
                <c:pt idx="1222">
                  <c:v>42974</c:v>
                </c:pt>
                <c:pt idx="1223">
                  <c:v>42973</c:v>
                </c:pt>
                <c:pt idx="1224">
                  <c:v>42972</c:v>
                </c:pt>
                <c:pt idx="1225">
                  <c:v>42971</c:v>
                </c:pt>
                <c:pt idx="1226">
                  <c:v>42970</c:v>
                </c:pt>
                <c:pt idx="1227">
                  <c:v>42969</c:v>
                </c:pt>
                <c:pt idx="1228">
                  <c:v>42968</c:v>
                </c:pt>
                <c:pt idx="1229">
                  <c:v>42967</c:v>
                </c:pt>
                <c:pt idx="1230">
                  <c:v>42966</c:v>
                </c:pt>
                <c:pt idx="1231">
                  <c:v>42965</c:v>
                </c:pt>
                <c:pt idx="1232">
                  <c:v>42964</c:v>
                </c:pt>
                <c:pt idx="1233">
                  <c:v>42963</c:v>
                </c:pt>
                <c:pt idx="1234">
                  <c:v>42962</c:v>
                </c:pt>
                <c:pt idx="1235">
                  <c:v>42961</c:v>
                </c:pt>
                <c:pt idx="1236">
                  <c:v>42960</c:v>
                </c:pt>
                <c:pt idx="1237">
                  <c:v>42959</c:v>
                </c:pt>
                <c:pt idx="1238">
                  <c:v>42958</c:v>
                </c:pt>
                <c:pt idx="1239">
                  <c:v>42957</c:v>
                </c:pt>
                <c:pt idx="1240">
                  <c:v>42956</c:v>
                </c:pt>
                <c:pt idx="1241">
                  <c:v>42955</c:v>
                </c:pt>
                <c:pt idx="1242">
                  <c:v>42954</c:v>
                </c:pt>
                <c:pt idx="1243">
                  <c:v>42953</c:v>
                </c:pt>
                <c:pt idx="1244">
                  <c:v>42952</c:v>
                </c:pt>
                <c:pt idx="1245">
                  <c:v>42951</c:v>
                </c:pt>
                <c:pt idx="1246">
                  <c:v>42950</c:v>
                </c:pt>
                <c:pt idx="1247">
                  <c:v>42949</c:v>
                </c:pt>
                <c:pt idx="1248">
                  <c:v>42948</c:v>
                </c:pt>
                <c:pt idx="1249">
                  <c:v>42947</c:v>
                </c:pt>
                <c:pt idx="1250">
                  <c:v>42946</c:v>
                </c:pt>
                <c:pt idx="1251">
                  <c:v>42945</c:v>
                </c:pt>
                <c:pt idx="1252">
                  <c:v>42944</c:v>
                </c:pt>
                <c:pt idx="1253">
                  <c:v>42943</c:v>
                </c:pt>
                <c:pt idx="1254">
                  <c:v>42942</c:v>
                </c:pt>
                <c:pt idx="1255">
                  <c:v>42941</c:v>
                </c:pt>
                <c:pt idx="1256">
                  <c:v>42940</c:v>
                </c:pt>
                <c:pt idx="1257">
                  <c:v>42939</c:v>
                </c:pt>
                <c:pt idx="1258">
                  <c:v>42938</c:v>
                </c:pt>
                <c:pt idx="1259">
                  <c:v>42937</c:v>
                </c:pt>
                <c:pt idx="1260">
                  <c:v>42936</c:v>
                </c:pt>
                <c:pt idx="1261">
                  <c:v>42935</c:v>
                </c:pt>
                <c:pt idx="1262">
                  <c:v>42934</c:v>
                </c:pt>
                <c:pt idx="1263">
                  <c:v>42933</c:v>
                </c:pt>
                <c:pt idx="1264">
                  <c:v>42932</c:v>
                </c:pt>
                <c:pt idx="1265">
                  <c:v>42931</c:v>
                </c:pt>
                <c:pt idx="1266">
                  <c:v>42930</c:v>
                </c:pt>
                <c:pt idx="1267">
                  <c:v>42929</c:v>
                </c:pt>
                <c:pt idx="1268">
                  <c:v>42928</c:v>
                </c:pt>
                <c:pt idx="1269">
                  <c:v>42927</c:v>
                </c:pt>
                <c:pt idx="1270">
                  <c:v>42926</c:v>
                </c:pt>
                <c:pt idx="1271">
                  <c:v>42925</c:v>
                </c:pt>
                <c:pt idx="1272">
                  <c:v>42924</c:v>
                </c:pt>
                <c:pt idx="1273">
                  <c:v>42923</c:v>
                </c:pt>
                <c:pt idx="1274">
                  <c:v>42922</c:v>
                </c:pt>
                <c:pt idx="1275">
                  <c:v>42921</c:v>
                </c:pt>
                <c:pt idx="1276">
                  <c:v>42920</c:v>
                </c:pt>
                <c:pt idx="1277">
                  <c:v>42919</c:v>
                </c:pt>
                <c:pt idx="1278">
                  <c:v>42918</c:v>
                </c:pt>
                <c:pt idx="1279">
                  <c:v>42917</c:v>
                </c:pt>
                <c:pt idx="1280">
                  <c:v>42916</c:v>
                </c:pt>
                <c:pt idx="1281">
                  <c:v>42915</c:v>
                </c:pt>
                <c:pt idx="1282">
                  <c:v>42914</c:v>
                </c:pt>
                <c:pt idx="1283">
                  <c:v>42913</c:v>
                </c:pt>
                <c:pt idx="1284">
                  <c:v>42912</c:v>
                </c:pt>
                <c:pt idx="1285">
                  <c:v>42911</c:v>
                </c:pt>
                <c:pt idx="1286">
                  <c:v>42910</c:v>
                </c:pt>
                <c:pt idx="1287">
                  <c:v>42909</c:v>
                </c:pt>
                <c:pt idx="1288">
                  <c:v>42908</c:v>
                </c:pt>
                <c:pt idx="1289">
                  <c:v>42907</c:v>
                </c:pt>
                <c:pt idx="1290">
                  <c:v>42906</c:v>
                </c:pt>
                <c:pt idx="1291">
                  <c:v>42905</c:v>
                </c:pt>
                <c:pt idx="1292">
                  <c:v>42904</c:v>
                </c:pt>
                <c:pt idx="1293">
                  <c:v>42903</c:v>
                </c:pt>
                <c:pt idx="1294">
                  <c:v>42902</c:v>
                </c:pt>
                <c:pt idx="1295">
                  <c:v>42901</c:v>
                </c:pt>
                <c:pt idx="1296">
                  <c:v>42900</c:v>
                </c:pt>
                <c:pt idx="1297">
                  <c:v>42899</c:v>
                </c:pt>
                <c:pt idx="1298">
                  <c:v>42898</c:v>
                </c:pt>
                <c:pt idx="1299">
                  <c:v>42897</c:v>
                </c:pt>
                <c:pt idx="1300">
                  <c:v>42896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42890</c:v>
                </c:pt>
                <c:pt idx="1307">
                  <c:v>42889</c:v>
                </c:pt>
                <c:pt idx="1308">
                  <c:v>42888</c:v>
                </c:pt>
                <c:pt idx="1309">
                  <c:v>42887</c:v>
                </c:pt>
                <c:pt idx="1310">
                  <c:v>42886</c:v>
                </c:pt>
                <c:pt idx="1311">
                  <c:v>42885</c:v>
                </c:pt>
                <c:pt idx="1312">
                  <c:v>42884</c:v>
                </c:pt>
                <c:pt idx="1313">
                  <c:v>42883</c:v>
                </c:pt>
                <c:pt idx="1314">
                  <c:v>42882</c:v>
                </c:pt>
                <c:pt idx="1315">
                  <c:v>42881</c:v>
                </c:pt>
                <c:pt idx="1316">
                  <c:v>42880</c:v>
                </c:pt>
                <c:pt idx="1317">
                  <c:v>42879</c:v>
                </c:pt>
                <c:pt idx="1318">
                  <c:v>42878</c:v>
                </c:pt>
                <c:pt idx="1319">
                  <c:v>42877</c:v>
                </c:pt>
                <c:pt idx="1320">
                  <c:v>42876</c:v>
                </c:pt>
                <c:pt idx="1321">
                  <c:v>42875</c:v>
                </c:pt>
                <c:pt idx="1322">
                  <c:v>42874</c:v>
                </c:pt>
                <c:pt idx="1323">
                  <c:v>42873</c:v>
                </c:pt>
                <c:pt idx="1324">
                  <c:v>42872</c:v>
                </c:pt>
                <c:pt idx="1325">
                  <c:v>42871</c:v>
                </c:pt>
                <c:pt idx="1326">
                  <c:v>42870</c:v>
                </c:pt>
                <c:pt idx="1327">
                  <c:v>42869</c:v>
                </c:pt>
                <c:pt idx="1328">
                  <c:v>42868</c:v>
                </c:pt>
                <c:pt idx="1329">
                  <c:v>42867</c:v>
                </c:pt>
                <c:pt idx="1330">
                  <c:v>42866</c:v>
                </c:pt>
                <c:pt idx="1331">
                  <c:v>42865</c:v>
                </c:pt>
                <c:pt idx="1332">
                  <c:v>42864</c:v>
                </c:pt>
                <c:pt idx="1333">
                  <c:v>42863</c:v>
                </c:pt>
                <c:pt idx="1334">
                  <c:v>42862</c:v>
                </c:pt>
                <c:pt idx="1335">
                  <c:v>42861</c:v>
                </c:pt>
                <c:pt idx="1336">
                  <c:v>42860</c:v>
                </c:pt>
                <c:pt idx="1337">
                  <c:v>42859</c:v>
                </c:pt>
                <c:pt idx="1338">
                  <c:v>42858</c:v>
                </c:pt>
                <c:pt idx="1339">
                  <c:v>42857</c:v>
                </c:pt>
                <c:pt idx="1340">
                  <c:v>42856</c:v>
                </c:pt>
                <c:pt idx="1341">
                  <c:v>42855</c:v>
                </c:pt>
                <c:pt idx="1342">
                  <c:v>42854</c:v>
                </c:pt>
                <c:pt idx="1343">
                  <c:v>42853</c:v>
                </c:pt>
                <c:pt idx="1344">
                  <c:v>42852</c:v>
                </c:pt>
                <c:pt idx="1345">
                  <c:v>42851</c:v>
                </c:pt>
                <c:pt idx="1346">
                  <c:v>42850</c:v>
                </c:pt>
                <c:pt idx="1347">
                  <c:v>42849</c:v>
                </c:pt>
                <c:pt idx="1348">
                  <c:v>42848</c:v>
                </c:pt>
                <c:pt idx="1349">
                  <c:v>42847</c:v>
                </c:pt>
                <c:pt idx="1350">
                  <c:v>42846</c:v>
                </c:pt>
                <c:pt idx="1351">
                  <c:v>42845</c:v>
                </c:pt>
                <c:pt idx="1352">
                  <c:v>42844</c:v>
                </c:pt>
                <c:pt idx="1353">
                  <c:v>42843</c:v>
                </c:pt>
                <c:pt idx="1354">
                  <c:v>42842</c:v>
                </c:pt>
                <c:pt idx="1355">
                  <c:v>42841</c:v>
                </c:pt>
                <c:pt idx="1356">
                  <c:v>42840</c:v>
                </c:pt>
                <c:pt idx="1357">
                  <c:v>42839</c:v>
                </c:pt>
                <c:pt idx="1358">
                  <c:v>42838</c:v>
                </c:pt>
                <c:pt idx="1359">
                  <c:v>42837</c:v>
                </c:pt>
                <c:pt idx="1360">
                  <c:v>42836</c:v>
                </c:pt>
                <c:pt idx="1361">
                  <c:v>42835</c:v>
                </c:pt>
                <c:pt idx="1362">
                  <c:v>42834</c:v>
                </c:pt>
                <c:pt idx="1363">
                  <c:v>42833</c:v>
                </c:pt>
                <c:pt idx="1364">
                  <c:v>42832</c:v>
                </c:pt>
                <c:pt idx="1365">
                  <c:v>42831</c:v>
                </c:pt>
                <c:pt idx="1366">
                  <c:v>42830</c:v>
                </c:pt>
                <c:pt idx="1367">
                  <c:v>42829</c:v>
                </c:pt>
                <c:pt idx="1368">
                  <c:v>42828</c:v>
                </c:pt>
                <c:pt idx="1369">
                  <c:v>42827</c:v>
                </c:pt>
                <c:pt idx="1370">
                  <c:v>42826</c:v>
                </c:pt>
                <c:pt idx="1371">
                  <c:v>42825</c:v>
                </c:pt>
                <c:pt idx="1372">
                  <c:v>42824</c:v>
                </c:pt>
                <c:pt idx="1373">
                  <c:v>42823</c:v>
                </c:pt>
                <c:pt idx="1374">
                  <c:v>42822</c:v>
                </c:pt>
                <c:pt idx="1375">
                  <c:v>42821</c:v>
                </c:pt>
                <c:pt idx="1376">
                  <c:v>42820</c:v>
                </c:pt>
                <c:pt idx="1377">
                  <c:v>42819</c:v>
                </c:pt>
                <c:pt idx="1378">
                  <c:v>42818</c:v>
                </c:pt>
                <c:pt idx="1379">
                  <c:v>42817</c:v>
                </c:pt>
                <c:pt idx="1380">
                  <c:v>42816</c:v>
                </c:pt>
                <c:pt idx="1381">
                  <c:v>42815</c:v>
                </c:pt>
                <c:pt idx="1382">
                  <c:v>42814</c:v>
                </c:pt>
                <c:pt idx="1383">
                  <c:v>42813</c:v>
                </c:pt>
                <c:pt idx="1384">
                  <c:v>42812</c:v>
                </c:pt>
                <c:pt idx="1385">
                  <c:v>42811</c:v>
                </c:pt>
                <c:pt idx="1386">
                  <c:v>42810</c:v>
                </c:pt>
                <c:pt idx="1387">
                  <c:v>42809</c:v>
                </c:pt>
                <c:pt idx="1388">
                  <c:v>42808</c:v>
                </c:pt>
                <c:pt idx="1389">
                  <c:v>42807</c:v>
                </c:pt>
                <c:pt idx="1390">
                  <c:v>42806</c:v>
                </c:pt>
                <c:pt idx="1391">
                  <c:v>42805</c:v>
                </c:pt>
                <c:pt idx="1392">
                  <c:v>42804</c:v>
                </c:pt>
                <c:pt idx="1393">
                  <c:v>42803</c:v>
                </c:pt>
                <c:pt idx="1394">
                  <c:v>42802</c:v>
                </c:pt>
                <c:pt idx="1395">
                  <c:v>42801</c:v>
                </c:pt>
                <c:pt idx="1396">
                  <c:v>42800</c:v>
                </c:pt>
                <c:pt idx="1397">
                  <c:v>42799</c:v>
                </c:pt>
                <c:pt idx="1398">
                  <c:v>42798</c:v>
                </c:pt>
                <c:pt idx="1399">
                  <c:v>42797</c:v>
                </c:pt>
                <c:pt idx="1400">
                  <c:v>42796</c:v>
                </c:pt>
                <c:pt idx="1401">
                  <c:v>42795</c:v>
                </c:pt>
                <c:pt idx="1402">
                  <c:v>42794</c:v>
                </c:pt>
                <c:pt idx="1403">
                  <c:v>42793</c:v>
                </c:pt>
                <c:pt idx="1404">
                  <c:v>42792</c:v>
                </c:pt>
                <c:pt idx="1405">
                  <c:v>42791</c:v>
                </c:pt>
                <c:pt idx="1406">
                  <c:v>42790</c:v>
                </c:pt>
                <c:pt idx="1407">
                  <c:v>42789</c:v>
                </c:pt>
                <c:pt idx="1408">
                  <c:v>42788</c:v>
                </c:pt>
                <c:pt idx="1409">
                  <c:v>42787</c:v>
                </c:pt>
                <c:pt idx="1410">
                  <c:v>42786</c:v>
                </c:pt>
                <c:pt idx="1411">
                  <c:v>42785</c:v>
                </c:pt>
                <c:pt idx="1412">
                  <c:v>42784</c:v>
                </c:pt>
                <c:pt idx="1413">
                  <c:v>42783</c:v>
                </c:pt>
                <c:pt idx="1414">
                  <c:v>42782</c:v>
                </c:pt>
                <c:pt idx="1415">
                  <c:v>42781</c:v>
                </c:pt>
                <c:pt idx="1416">
                  <c:v>42780</c:v>
                </c:pt>
                <c:pt idx="1417">
                  <c:v>42779</c:v>
                </c:pt>
                <c:pt idx="1418">
                  <c:v>42778</c:v>
                </c:pt>
                <c:pt idx="1419">
                  <c:v>42777</c:v>
                </c:pt>
                <c:pt idx="1420">
                  <c:v>42776</c:v>
                </c:pt>
                <c:pt idx="1421">
                  <c:v>42775</c:v>
                </c:pt>
                <c:pt idx="1422">
                  <c:v>42774</c:v>
                </c:pt>
                <c:pt idx="1423">
                  <c:v>42773</c:v>
                </c:pt>
                <c:pt idx="1424">
                  <c:v>42772</c:v>
                </c:pt>
                <c:pt idx="1425">
                  <c:v>42771</c:v>
                </c:pt>
                <c:pt idx="1426">
                  <c:v>42770</c:v>
                </c:pt>
                <c:pt idx="1427">
                  <c:v>42769</c:v>
                </c:pt>
                <c:pt idx="1428">
                  <c:v>42768</c:v>
                </c:pt>
                <c:pt idx="1429">
                  <c:v>42767</c:v>
                </c:pt>
                <c:pt idx="1430">
                  <c:v>42766</c:v>
                </c:pt>
                <c:pt idx="1431">
                  <c:v>42765</c:v>
                </c:pt>
                <c:pt idx="1432">
                  <c:v>42764</c:v>
                </c:pt>
                <c:pt idx="1433">
                  <c:v>42763</c:v>
                </c:pt>
                <c:pt idx="1434">
                  <c:v>42762</c:v>
                </c:pt>
                <c:pt idx="1435">
                  <c:v>42761</c:v>
                </c:pt>
                <c:pt idx="1436">
                  <c:v>42760</c:v>
                </c:pt>
                <c:pt idx="1437">
                  <c:v>42759</c:v>
                </c:pt>
                <c:pt idx="1438">
                  <c:v>42758</c:v>
                </c:pt>
                <c:pt idx="1439">
                  <c:v>42757</c:v>
                </c:pt>
                <c:pt idx="1440">
                  <c:v>42756</c:v>
                </c:pt>
                <c:pt idx="1441">
                  <c:v>42755</c:v>
                </c:pt>
                <c:pt idx="1442">
                  <c:v>42754</c:v>
                </c:pt>
                <c:pt idx="1443">
                  <c:v>42753</c:v>
                </c:pt>
                <c:pt idx="1444">
                  <c:v>42752</c:v>
                </c:pt>
                <c:pt idx="1445">
                  <c:v>42751</c:v>
                </c:pt>
                <c:pt idx="1446">
                  <c:v>42750</c:v>
                </c:pt>
                <c:pt idx="1447">
                  <c:v>42749</c:v>
                </c:pt>
                <c:pt idx="1448">
                  <c:v>42748</c:v>
                </c:pt>
                <c:pt idx="1449">
                  <c:v>42747</c:v>
                </c:pt>
                <c:pt idx="1450">
                  <c:v>42746</c:v>
                </c:pt>
                <c:pt idx="1451">
                  <c:v>42745</c:v>
                </c:pt>
                <c:pt idx="1452">
                  <c:v>42744</c:v>
                </c:pt>
                <c:pt idx="1453">
                  <c:v>42743</c:v>
                </c:pt>
                <c:pt idx="1454">
                  <c:v>42742</c:v>
                </c:pt>
                <c:pt idx="1455">
                  <c:v>42741</c:v>
                </c:pt>
                <c:pt idx="1456">
                  <c:v>42740</c:v>
                </c:pt>
                <c:pt idx="1457">
                  <c:v>42739</c:v>
                </c:pt>
                <c:pt idx="1458">
                  <c:v>42738</c:v>
                </c:pt>
                <c:pt idx="1459">
                  <c:v>42737</c:v>
                </c:pt>
                <c:pt idx="1460">
                  <c:v>42736</c:v>
                </c:pt>
                <c:pt idx="1461">
                  <c:v>42735</c:v>
                </c:pt>
                <c:pt idx="1462">
                  <c:v>42734</c:v>
                </c:pt>
                <c:pt idx="1463">
                  <c:v>42733</c:v>
                </c:pt>
                <c:pt idx="1464">
                  <c:v>42732</c:v>
                </c:pt>
                <c:pt idx="1465">
                  <c:v>42731</c:v>
                </c:pt>
                <c:pt idx="1466">
                  <c:v>42730</c:v>
                </c:pt>
                <c:pt idx="1467">
                  <c:v>42729</c:v>
                </c:pt>
                <c:pt idx="1468">
                  <c:v>42728</c:v>
                </c:pt>
                <c:pt idx="1469">
                  <c:v>42727</c:v>
                </c:pt>
                <c:pt idx="1470">
                  <c:v>42726</c:v>
                </c:pt>
                <c:pt idx="1471">
                  <c:v>42725</c:v>
                </c:pt>
                <c:pt idx="1472">
                  <c:v>42724</c:v>
                </c:pt>
                <c:pt idx="1473">
                  <c:v>42723</c:v>
                </c:pt>
                <c:pt idx="1474">
                  <c:v>42722</c:v>
                </c:pt>
                <c:pt idx="1475">
                  <c:v>42721</c:v>
                </c:pt>
                <c:pt idx="1476">
                  <c:v>42720</c:v>
                </c:pt>
                <c:pt idx="1477">
                  <c:v>42719</c:v>
                </c:pt>
                <c:pt idx="1478">
                  <c:v>42718</c:v>
                </c:pt>
                <c:pt idx="1479">
                  <c:v>42717</c:v>
                </c:pt>
                <c:pt idx="1480">
                  <c:v>42716</c:v>
                </c:pt>
                <c:pt idx="1481">
                  <c:v>42715</c:v>
                </c:pt>
                <c:pt idx="1482">
                  <c:v>42714</c:v>
                </c:pt>
                <c:pt idx="1483">
                  <c:v>42713</c:v>
                </c:pt>
                <c:pt idx="1484">
                  <c:v>42712</c:v>
                </c:pt>
                <c:pt idx="1485">
                  <c:v>42711</c:v>
                </c:pt>
                <c:pt idx="1486">
                  <c:v>42710</c:v>
                </c:pt>
                <c:pt idx="1487">
                  <c:v>42709</c:v>
                </c:pt>
                <c:pt idx="1488">
                  <c:v>42708</c:v>
                </c:pt>
                <c:pt idx="1489">
                  <c:v>42707</c:v>
                </c:pt>
                <c:pt idx="1490">
                  <c:v>42706</c:v>
                </c:pt>
                <c:pt idx="1491">
                  <c:v>42705</c:v>
                </c:pt>
                <c:pt idx="1492">
                  <c:v>42704</c:v>
                </c:pt>
                <c:pt idx="1493">
                  <c:v>42703</c:v>
                </c:pt>
                <c:pt idx="1494">
                  <c:v>42702</c:v>
                </c:pt>
                <c:pt idx="1495">
                  <c:v>42701</c:v>
                </c:pt>
                <c:pt idx="1496">
                  <c:v>42700</c:v>
                </c:pt>
                <c:pt idx="1497">
                  <c:v>42699</c:v>
                </c:pt>
                <c:pt idx="1498">
                  <c:v>42698</c:v>
                </c:pt>
                <c:pt idx="1499">
                  <c:v>42697</c:v>
                </c:pt>
                <c:pt idx="1500">
                  <c:v>42696</c:v>
                </c:pt>
                <c:pt idx="1501">
                  <c:v>42695</c:v>
                </c:pt>
                <c:pt idx="1502">
                  <c:v>42694</c:v>
                </c:pt>
                <c:pt idx="1503">
                  <c:v>42693</c:v>
                </c:pt>
                <c:pt idx="1504">
                  <c:v>42692</c:v>
                </c:pt>
                <c:pt idx="1505">
                  <c:v>42691</c:v>
                </c:pt>
                <c:pt idx="1506">
                  <c:v>42690</c:v>
                </c:pt>
                <c:pt idx="1507">
                  <c:v>42689</c:v>
                </c:pt>
                <c:pt idx="1508">
                  <c:v>42688</c:v>
                </c:pt>
                <c:pt idx="1509">
                  <c:v>42687</c:v>
                </c:pt>
                <c:pt idx="1510">
                  <c:v>42686</c:v>
                </c:pt>
                <c:pt idx="1511">
                  <c:v>42685</c:v>
                </c:pt>
                <c:pt idx="1512">
                  <c:v>42684</c:v>
                </c:pt>
                <c:pt idx="1513">
                  <c:v>42683</c:v>
                </c:pt>
                <c:pt idx="1514">
                  <c:v>42682</c:v>
                </c:pt>
                <c:pt idx="1515">
                  <c:v>42681</c:v>
                </c:pt>
                <c:pt idx="1516">
                  <c:v>42680</c:v>
                </c:pt>
                <c:pt idx="1517">
                  <c:v>42679</c:v>
                </c:pt>
                <c:pt idx="1518">
                  <c:v>42678</c:v>
                </c:pt>
                <c:pt idx="1519">
                  <c:v>42677</c:v>
                </c:pt>
                <c:pt idx="1520">
                  <c:v>42676</c:v>
                </c:pt>
                <c:pt idx="1521">
                  <c:v>42675</c:v>
                </c:pt>
                <c:pt idx="1522">
                  <c:v>42674</c:v>
                </c:pt>
                <c:pt idx="1523">
                  <c:v>42673</c:v>
                </c:pt>
                <c:pt idx="1524">
                  <c:v>42672</c:v>
                </c:pt>
                <c:pt idx="1525">
                  <c:v>42671</c:v>
                </c:pt>
                <c:pt idx="1526">
                  <c:v>42670</c:v>
                </c:pt>
                <c:pt idx="1527">
                  <c:v>42669</c:v>
                </c:pt>
                <c:pt idx="1528">
                  <c:v>42668</c:v>
                </c:pt>
                <c:pt idx="1529">
                  <c:v>42667</c:v>
                </c:pt>
                <c:pt idx="1530">
                  <c:v>42666</c:v>
                </c:pt>
                <c:pt idx="1531">
                  <c:v>42665</c:v>
                </c:pt>
                <c:pt idx="1532">
                  <c:v>42664</c:v>
                </c:pt>
                <c:pt idx="1533">
                  <c:v>42663</c:v>
                </c:pt>
                <c:pt idx="1534">
                  <c:v>42662</c:v>
                </c:pt>
                <c:pt idx="1535">
                  <c:v>42661</c:v>
                </c:pt>
                <c:pt idx="1536">
                  <c:v>42660</c:v>
                </c:pt>
                <c:pt idx="1537">
                  <c:v>42659</c:v>
                </c:pt>
                <c:pt idx="1538">
                  <c:v>42658</c:v>
                </c:pt>
                <c:pt idx="1539">
                  <c:v>42657</c:v>
                </c:pt>
                <c:pt idx="1540">
                  <c:v>42656</c:v>
                </c:pt>
                <c:pt idx="1541">
                  <c:v>42655</c:v>
                </c:pt>
                <c:pt idx="1542">
                  <c:v>42654</c:v>
                </c:pt>
                <c:pt idx="1543">
                  <c:v>42653</c:v>
                </c:pt>
                <c:pt idx="1544">
                  <c:v>42652</c:v>
                </c:pt>
                <c:pt idx="1545">
                  <c:v>42651</c:v>
                </c:pt>
                <c:pt idx="1546">
                  <c:v>42650</c:v>
                </c:pt>
                <c:pt idx="1547">
                  <c:v>42649</c:v>
                </c:pt>
                <c:pt idx="1548">
                  <c:v>42648</c:v>
                </c:pt>
                <c:pt idx="1549">
                  <c:v>42647</c:v>
                </c:pt>
                <c:pt idx="1550">
                  <c:v>42646</c:v>
                </c:pt>
                <c:pt idx="1551">
                  <c:v>42645</c:v>
                </c:pt>
                <c:pt idx="1552">
                  <c:v>42644</c:v>
                </c:pt>
                <c:pt idx="1553">
                  <c:v>42643</c:v>
                </c:pt>
                <c:pt idx="1554">
                  <c:v>42642</c:v>
                </c:pt>
                <c:pt idx="1555">
                  <c:v>42641</c:v>
                </c:pt>
                <c:pt idx="1556">
                  <c:v>42640</c:v>
                </c:pt>
                <c:pt idx="1557">
                  <c:v>42639</c:v>
                </c:pt>
                <c:pt idx="1558">
                  <c:v>42638</c:v>
                </c:pt>
                <c:pt idx="1559">
                  <c:v>42637</c:v>
                </c:pt>
                <c:pt idx="1560">
                  <c:v>42636</c:v>
                </c:pt>
                <c:pt idx="1561">
                  <c:v>42635</c:v>
                </c:pt>
                <c:pt idx="1562">
                  <c:v>42634</c:v>
                </c:pt>
                <c:pt idx="1563">
                  <c:v>42633</c:v>
                </c:pt>
                <c:pt idx="1564">
                  <c:v>42632</c:v>
                </c:pt>
                <c:pt idx="1565">
                  <c:v>42631</c:v>
                </c:pt>
                <c:pt idx="1566">
                  <c:v>42630</c:v>
                </c:pt>
                <c:pt idx="1567">
                  <c:v>42629</c:v>
                </c:pt>
                <c:pt idx="1568">
                  <c:v>42628</c:v>
                </c:pt>
                <c:pt idx="1569">
                  <c:v>42627</c:v>
                </c:pt>
                <c:pt idx="1570">
                  <c:v>42626</c:v>
                </c:pt>
                <c:pt idx="1571">
                  <c:v>42625</c:v>
                </c:pt>
                <c:pt idx="1572">
                  <c:v>42624</c:v>
                </c:pt>
                <c:pt idx="1573">
                  <c:v>42623</c:v>
                </c:pt>
                <c:pt idx="1574">
                  <c:v>42622</c:v>
                </c:pt>
                <c:pt idx="1575">
                  <c:v>42621</c:v>
                </c:pt>
                <c:pt idx="1576">
                  <c:v>42620</c:v>
                </c:pt>
                <c:pt idx="1577">
                  <c:v>42619</c:v>
                </c:pt>
                <c:pt idx="1578">
                  <c:v>42618</c:v>
                </c:pt>
                <c:pt idx="1579">
                  <c:v>42617</c:v>
                </c:pt>
                <c:pt idx="1580">
                  <c:v>42616</c:v>
                </c:pt>
                <c:pt idx="1581">
                  <c:v>42615</c:v>
                </c:pt>
                <c:pt idx="1582">
                  <c:v>42614</c:v>
                </c:pt>
                <c:pt idx="1583">
                  <c:v>42613</c:v>
                </c:pt>
                <c:pt idx="1584">
                  <c:v>42612</c:v>
                </c:pt>
                <c:pt idx="1585">
                  <c:v>42611</c:v>
                </c:pt>
                <c:pt idx="1586">
                  <c:v>42610</c:v>
                </c:pt>
                <c:pt idx="1587">
                  <c:v>42609</c:v>
                </c:pt>
                <c:pt idx="1588">
                  <c:v>42608</c:v>
                </c:pt>
                <c:pt idx="1589">
                  <c:v>42607</c:v>
                </c:pt>
                <c:pt idx="1590">
                  <c:v>42606</c:v>
                </c:pt>
                <c:pt idx="1591">
                  <c:v>42605</c:v>
                </c:pt>
                <c:pt idx="1592">
                  <c:v>42604</c:v>
                </c:pt>
                <c:pt idx="1593">
                  <c:v>42603</c:v>
                </c:pt>
                <c:pt idx="1594">
                  <c:v>42602</c:v>
                </c:pt>
                <c:pt idx="1595">
                  <c:v>42601</c:v>
                </c:pt>
                <c:pt idx="1596">
                  <c:v>42600</c:v>
                </c:pt>
                <c:pt idx="1597">
                  <c:v>42599</c:v>
                </c:pt>
                <c:pt idx="1598">
                  <c:v>42598</c:v>
                </c:pt>
                <c:pt idx="1599">
                  <c:v>42597</c:v>
                </c:pt>
                <c:pt idx="1600">
                  <c:v>42596</c:v>
                </c:pt>
                <c:pt idx="1601">
                  <c:v>42595</c:v>
                </c:pt>
                <c:pt idx="1602">
                  <c:v>42594</c:v>
                </c:pt>
                <c:pt idx="1603">
                  <c:v>42593</c:v>
                </c:pt>
                <c:pt idx="1604">
                  <c:v>42592</c:v>
                </c:pt>
                <c:pt idx="1605">
                  <c:v>42591</c:v>
                </c:pt>
                <c:pt idx="1606">
                  <c:v>42590</c:v>
                </c:pt>
                <c:pt idx="1607">
                  <c:v>42589</c:v>
                </c:pt>
                <c:pt idx="1608">
                  <c:v>42588</c:v>
                </c:pt>
                <c:pt idx="1609">
                  <c:v>42587</c:v>
                </c:pt>
                <c:pt idx="1610">
                  <c:v>42586</c:v>
                </c:pt>
                <c:pt idx="1611">
                  <c:v>42585</c:v>
                </c:pt>
                <c:pt idx="1612">
                  <c:v>42584</c:v>
                </c:pt>
                <c:pt idx="1613">
                  <c:v>42583</c:v>
                </c:pt>
                <c:pt idx="1614">
                  <c:v>42582</c:v>
                </c:pt>
                <c:pt idx="1615">
                  <c:v>42581</c:v>
                </c:pt>
                <c:pt idx="1616">
                  <c:v>42580</c:v>
                </c:pt>
                <c:pt idx="1617">
                  <c:v>42579</c:v>
                </c:pt>
                <c:pt idx="1618">
                  <c:v>42578</c:v>
                </c:pt>
                <c:pt idx="1619">
                  <c:v>42577</c:v>
                </c:pt>
                <c:pt idx="1620">
                  <c:v>42576</c:v>
                </c:pt>
                <c:pt idx="1621">
                  <c:v>42575</c:v>
                </c:pt>
                <c:pt idx="1622">
                  <c:v>42574</c:v>
                </c:pt>
                <c:pt idx="1623">
                  <c:v>42573</c:v>
                </c:pt>
                <c:pt idx="1624">
                  <c:v>42572</c:v>
                </c:pt>
                <c:pt idx="1625">
                  <c:v>42571</c:v>
                </c:pt>
                <c:pt idx="1626">
                  <c:v>42570</c:v>
                </c:pt>
                <c:pt idx="1627">
                  <c:v>42569</c:v>
                </c:pt>
                <c:pt idx="1628">
                  <c:v>42568</c:v>
                </c:pt>
                <c:pt idx="1629">
                  <c:v>42567</c:v>
                </c:pt>
                <c:pt idx="1630">
                  <c:v>42566</c:v>
                </c:pt>
                <c:pt idx="1631">
                  <c:v>42565</c:v>
                </c:pt>
                <c:pt idx="1632">
                  <c:v>42564</c:v>
                </c:pt>
                <c:pt idx="1633">
                  <c:v>42563</c:v>
                </c:pt>
                <c:pt idx="1634">
                  <c:v>42562</c:v>
                </c:pt>
                <c:pt idx="1635">
                  <c:v>42561</c:v>
                </c:pt>
                <c:pt idx="1636">
                  <c:v>42560</c:v>
                </c:pt>
                <c:pt idx="1637">
                  <c:v>42559</c:v>
                </c:pt>
                <c:pt idx="1638">
                  <c:v>42558</c:v>
                </c:pt>
                <c:pt idx="1639">
                  <c:v>42557</c:v>
                </c:pt>
                <c:pt idx="1640">
                  <c:v>42556</c:v>
                </c:pt>
                <c:pt idx="1641">
                  <c:v>42555</c:v>
                </c:pt>
                <c:pt idx="1642">
                  <c:v>42554</c:v>
                </c:pt>
                <c:pt idx="1643">
                  <c:v>42553</c:v>
                </c:pt>
                <c:pt idx="1644">
                  <c:v>42552</c:v>
                </c:pt>
                <c:pt idx="1645">
                  <c:v>42551</c:v>
                </c:pt>
                <c:pt idx="1646">
                  <c:v>42550</c:v>
                </c:pt>
                <c:pt idx="1647">
                  <c:v>42549</c:v>
                </c:pt>
                <c:pt idx="1648">
                  <c:v>42548</c:v>
                </c:pt>
                <c:pt idx="1649">
                  <c:v>42547</c:v>
                </c:pt>
                <c:pt idx="1650">
                  <c:v>42546</c:v>
                </c:pt>
                <c:pt idx="1651">
                  <c:v>42545</c:v>
                </c:pt>
                <c:pt idx="1652">
                  <c:v>42544</c:v>
                </c:pt>
                <c:pt idx="1653">
                  <c:v>42543</c:v>
                </c:pt>
                <c:pt idx="1654">
                  <c:v>42542</c:v>
                </c:pt>
                <c:pt idx="1655">
                  <c:v>42541</c:v>
                </c:pt>
                <c:pt idx="1656">
                  <c:v>42540</c:v>
                </c:pt>
                <c:pt idx="1657">
                  <c:v>42539</c:v>
                </c:pt>
                <c:pt idx="1658">
                  <c:v>42538</c:v>
                </c:pt>
                <c:pt idx="1659">
                  <c:v>42537</c:v>
                </c:pt>
                <c:pt idx="1660">
                  <c:v>42536</c:v>
                </c:pt>
                <c:pt idx="1661">
                  <c:v>42535</c:v>
                </c:pt>
                <c:pt idx="1662">
                  <c:v>42534</c:v>
                </c:pt>
                <c:pt idx="1663">
                  <c:v>42533</c:v>
                </c:pt>
                <c:pt idx="1664">
                  <c:v>42532</c:v>
                </c:pt>
                <c:pt idx="1665">
                  <c:v>42531</c:v>
                </c:pt>
                <c:pt idx="1666">
                  <c:v>42530</c:v>
                </c:pt>
                <c:pt idx="1667">
                  <c:v>42529</c:v>
                </c:pt>
                <c:pt idx="1668">
                  <c:v>42528</c:v>
                </c:pt>
                <c:pt idx="1669">
                  <c:v>42527</c:v>
                </c:pt>
                <c:pt idx="1670">
                  <c:v>42526</c:v>
                </c:pt>
                <c:pt idx="1671">
                  <c:v>42525</c:v>
                </c:pt>
                <c:pt idx="1672">
                  <c:v>42524</c:v>
                </c:pt>
                <c:pt idx="1673">
                  <c:v>42523</c:v>
                </c:pt>
                <c:pt idx="1674">
                  <c:v>42522</c:v>
                </c:pt>
                <c:pt idx="1675">
                  <c:v>42521</c:v>
                </c:pt>
                <c:pt idx="1676">
                  <c:v>42520</c:v>
                </c:pt>
                <c:pt idx="1677">
                  <c:v>42519</c:v>
                </c:pt>
                <c:pt idx="1678">
                  <c:v>42518</c:v>
                </c:pt>
                <c:pt idx="1679">
                  <c:v>42517</c:v>
                </c:pt>
                <c:pt idx="1680">
                  <c:v>42516</c:v>
                </c:pt>
                <c:pt idx="1681">
                  <c:v>42515</c:v>
                </c:pt>
                <c:pt idx="1682">
                  <c:v>42514</c:v>
                </c:pt>
                <c:pt idx="1683">
                  <c:v>42513</c:v>
                </c:pt>
                <c:pt idx="1684">
                  <c:v>42512</c:v>
                </c:pt>
                <c:pt idx="1685">
                  <c:v>42511</c:v>
                </c:pt>
                <c:pt idx="1686">
                  <c:v>42510</c:v>
                </c:pt>
                <c:pt idx="1687">
                  <c:v>42509</c:v>
                </c:pt>
                <c:pt idx="1688">
                  <c:v>42508</c:v>
                </c:pt>
                <c:pt idx="1689">
                  <c:v>42507</c:v>
                </c:pt>
                <c:pt idx="1690">
                  <c:v>42506</c:v>
                </c:pt>
                <c:pt idx="1691">
                  <c:v>42505</c:v>
                </c:pt>
                <c:pt idx="1692">
                  <c:v>42504</c:v>
                </c:pt>
                <c:pt idx="1693">
                  <c:v>42503</c:v>
                </c:pt>
                <c:pt idx="1694">
                  <c:v>42502</c:v>
                </c:pt>
                <c:pt idx="1695">
                  <c:v>42501</c:v>
                </c:pt>
                <c:pt idx="1696">
                  <c:v>42500</c:v>
                </c:pt>
                <c:pt idx="1697">
                  <c:v>42499</c:v>
                </c:pt>
                <c:pt idx="1698">
                  <c:v>42498</c:v>
                </c:pt>
                <c:pt idx="1699">
                  <c:v>42497</c:v>
                </c:pt>
                <c:pt idx="1700">
                  <c:v>42496</c:v>
                </c:pt>
                <c:pt idx="1701">
                  <c:v>42495</c:v>
                </c:pt>
                <c:pt idx="1702">
                  <c:v>42494</c:v>
                </c:pt>
                <c:pt idx="1703">
                  <c:v>42493</c:v>
                </c:pt>
                <c:pt idx="1704">
                  <c:v>42492</c:v>
                </c:pt>
                <c:pt idx="1705">
                  <c:v>42491</c:v>
                </c:pt>
                <c:pt idx="1706">
                  <c:v>42490</c:v>
                </c:pt>
                <c:pt idx="1707">
                  <c:v>42489</c:v>
                </c:pt>
                <c:pt idx="1708">
                  <c:v>42488</c:v>
                </c:pt>
                <c:pt idx="1709">
                  <c:v>42487</c:v>
                </c:pt>
                <c:pt idx="1710">
                  <c:v>42486</c:v>
                </c:pt>
                <c:pt idx="1711">
                  <c:v>42485</c:v>
                </c:pt>
                <c:pt idx="1712">
                  <c:v>42484</c:v>
                </c:pt>
                <c:pt idx="1713">
                  <c:v>42483</c:v>
                </c:pt>
                <c:pt idx="1714">
                  <c:v>42482</c:v>
                </c:pt>
                <c:pt idx="1715">
                  <c:v>42481</c:v>
                </c:pt>
                <c:pt idx="1716">
                  <c:v>42480</c:v>
                </c:pt>
                <c:pt idx="1717">
                  <c:v>42479</c:v>
                </c:pt>
                <c:pt idx="1718">
                  <c:v>42478</c:v>
                </c:pt>
                <c:pt idx="1719">
                  <c:v>42477</c:v>
                </c:pt>
                <c:pt idx="1720">
                  <c:v>42476</c:v>
                </c:pt>
                <c:pt idx="1721">
                  <c:v>42475</c:v>
                </c:pt>
                <c:pt idx="1722">
                  <c:v>42474</c:v>
                </c:pt>
                <c:pt idx="1723">
                  <c:v>42473</c:v>
                </c:pt>
                <c:pt idx="1724">
                  <c:v>42472</c:v>
                </c:pt>
                <c:pt idx="1725">
                  <c:v>42471</c:v>
                </c:pt>
                <c:pt idx="1726">
                  <c:v>42470</c:v>
                </c:pt>
                <c:pt idx="1727">
                  <c:v>42469</c:v>
                </c:pt>
                <c:pt idx="1728">
                  <c:v>42468</c:v>
                </c:pt>
                <c:pt idx="1729">
                  <c:v>42467</c:v>
                </c:pt>
                <c:pt idx="1730">
                  <c:v>42466</c:v>
                </c:pt>
                <c:pt idx="1731">
                  <c:v>42465</c:v>
                </c:pt>
                <c:pt idx="1732">
                  <c:v>42464</c:v>
                </c:pt>
                <c:pt idx="1733">
                  <c:v>42463</c:v>
                </c:pt>
                <c:pt idx="1734">
                  <c:v>42462</c:v>
                </c:pt>
                <c:pt idx="1735">
                  <c:v>42461</c:v>
                </c:pt>
                <c:pt idx="1736">
                  <c:v>42460</c:v>
                </c:pt>
                <c:pt idx="1737">
                  <c:v>42459</c:v>
                </c:pt>
                <c:pt idx="1738">
                  <c:v>42458</c:v>
                </c:pt>
                <c:pt idx="1739">
                  <c:v>42457</c:v>
                </c:pt>
                <c:pt idx="1740">
                  <c:v>42456</c:v>
                </c:pt>
                <c:pt idx="1741">
                  <c:v>42455</c:v>
                </c:pt>
                <c:pt idx="1742">
                  <c:v>42454</c:v>
                </c:pt>
                <c:pt idx="1743">
                  <c:v>42453</c:v>
                </c:pt>
                <c:pt idx="1744">
                  <c:v>42452</c:v>
                </c:pt>
                <c:pt idx="1745">
                  <c:v>42451</c:v>
                </c:pt>
                <c:pt idx="1746">
                  <c:v>42450</c:v>
                </c:pt>
                <c:pt idx="1747">
                  <c:v>42449</c:v>
                </c:pt>
                <c:pt idx="1748">
                  <c:v>42448</c:v>
                </c:pt>
                <c:pt idx="1749">
                  <c:v>42447</c:v>
                </c:pt>
                <c:pt idx="1750">
                  <c:v>42446</c:v>
                </c:pt>
                <c:pt idx="1751">
                  <c:v>42445</c:v>
                </c:pt>
                <c:pt idx="1752">
                  <c:v>42444</c:v>
                </c:pt>
                <c:pt idx="1753">
                  <c:v>42443</c:v>
                </c:pt>
                <c:pt idx="1754">
                  <c:v>42442</c:v>
                </c:pt>
                <c:pt idx="1755">
                  <c:v>42441</c:v>
                </c:pt>
                <c:pt idx="1756">
                  <c:v>42440</c:v>
                </c:pt>
                <c:pt idx="1757">
                  <c:v>42439</c:v>
                </c:pt>
                <c:pt idx="1758">
                  <c:v>42438</c:v>
                </c:pt>
                <c:pt idx="1759">
                  <c:v>42437</c:v>
                </c:pt>
                <c:pt idx="1760">
                  <c:v>42436</c:v>
                </c:pt>
                <c:pt idx="1761">
                  <c:v>42435</c:v>
                </c:pt>
                <c:pt idx="1762">
                  <c:v>42434</c:v>
                </c:pt>
                <c:pt idx="1763">
                  <c:v>42433</c:v>
                </c:pt>
                <c:pt idx="1764">
                  <c:v>42432</c:v>
                </c:pt>
                <c:pt idx="1765">
                  <c:v>42431</c:v>
                </c:pt>
                <c:pt idx="1766">
                  <c:v>42430</c:v>
                </c:pt>
                <c:pt idx="1767">
                  <c:v>42429</c:v>
                </c:pt>
                <c:pt idx="1768">
                  <c:v>42428</c:v>
                </c:pt>
                <c:pt idx="1769">
                  <c:v>42427</c:v>
                </c:pt>
                <c:pt idx="1770">
                  <c:v>42426</c:v>
                </c:pt>
                <c:pt idx="1771">
                  <c:v>42425</c:v>
                </c:pt>
                <c:pt idx="1772">
                  <c:v>42424</c:v>
                </c:pt>
                <c:pt idx="1773">
                  <c:v>42423</c:v>
                </c:pt>
                <c:pt idx="1774">
                  <c:v>42422</c:v>
                </c:pt>
                <c:pt idx="1775">
                  <c:v>42421</c:v>
                </c:pt>
                <c:pt idx="1776">
                  <c:v>42420</c:v>
                </c:pt>
                <c:pt idx="1777">
                  <c:v>42419</c:v>
                </c:pt>
                <c:pt idx="1778">
                  <c:v>42418</c:v>
                </c:pt>
                <c:pt idx="1779">
                  <c:v>42417</c:v>
                </c:pt>
                <c:pt idx="1780">
                  <c:v>42416</c:v>
                </c:pt>
                <c:pt idx="1781">
                  <c:v>42415</c:v>
                </c:pt>
                <c:pt idx="1782">
                  <c:v>42414</c:v>
                </c:pt>
                <c:pt idx="1783">
                  <c:v>42413</c:v>
                </c:pt>
                <c:pt idx="1784">
                  <c:v>42412</c:v>
                </c:pt>
                <c:pt idx="1785">
                  <c:v>42411</c:v>
                </c:pt>
                <c:pt idx="1786">
                  <c:v>42410</c:v>
                </c:pt>
                <c:pt idx="1787">
                  <c:v>42409</c:v>
                </c:pt>
                <c:pt idx="1788">
                  <c:v>42408</c:v>
                </c:pt>
                <c:pt idx="1789">
                  <c:v>42407</c:v>
                </c:pt>
                <c:pt idx="1790">
                  <c:v>42406</c:v>
                </c:pt>
                <c:pt idx="1791">
                  <c:v>42405</c:v>
                </c:pt>
                <c:pt idx="1792">
                  <c:v>42404</c:v>
                </c:pt>
                <c:pt idx="1793">
                  <c:v>42403</c:v>
                </c:pt>
                <c:pt idx="1794">
                  <c:v>42402</c:v>
                </c:pt>
                <c:pt idx="1795">
                  <c:v>42401</c:v>
                </c:pt>
                <c:pt idx="1796">
                  <c:v>42400</c:v>
                </c:pt>
                <c:pt idx="1797">
                  <c:v>42399</c:v>
                </c:pt>
                <c:pt idx="1798">
                  <c:v>42398</c:v>
                </c:pt>
                <c:pt idx="1799">
                  <c:v>42397</c:v>
                </c:pt>
                <c:pt idx="1800">
                  <c:v>42396</c:v>
                </c:pt>
                <c:pt idx="1801">
                  <c:v>42395</c:v>
                </c:pt>
                <c:pt idx="1802">
                  <c:v>42394</c:v>
                </c:pt>
                <c:pt idx="1803">
                  <c:v>42393</c:v>
                </c:pt>
                <c:pt idx="1804">
                  <c:v>42392</c:v>
                </c:pt>
                <c:pt idx="1805">
                  <c:v>42391</c:v>
                </c:pt>
                <c:pt idx="1806">
                  <c:v>42390</c:v>
                </c:pt>
                <c:pt idx="1807">
                  <c:v>42389</c:v>
                </c:pt>
                <c:pt idx="1808">
                  <c:v>42388</c:v>
                </c:pt>
                <c:pt idx="1809">
                  <c:v>42387</c:v>
                </c:pt>
                <c:pt idx="1810">
                  <c:v>42386</c:v>
                </c:pt>
                <c:pt idx="1811">
                  <c:v>42385</c:v>
                </c:pt>
                <c:pt idx="1812">
                  <c:v>42384</c:v>
                </c:pt>
                <c:pt idx="1813">
                  <c:v>42383</c:v>
                </c:pt>
                <c:pt idx="1814">
                  <c:v>42382</c:v>
                </c:pt>
                <c:pt idx="1815">
                  <c:v>42381</c:v>
                </c:pt>
                <c:pt idx="1816">
                  <c:v>42380</c:v>
                </c:pt>
                <c:pt idx="1817">
                  <c:v>42379</c:v>
                </c:pt>
                <c:pt idx="1818">
                  <c:v>42378</c:v>
                </c:pt>
                <c:pt idx="1819">
                  <c:v>42377</c:v>
                </c:pt>
                <c:pt idx="1820">
                  <c:v>42376</c:v>
                </c:pt>
                <c:pt idx="1821">
                  <c:v>42375</c:v>
                </c:pt>
                <c:pt idx="1822">
                  <c:v>42374</c:v>
                </c:pt>
                <c:pt idx="1823">
                  <c:v>42373</c:v>
                </c:pt>
                <c:pt idx="1824">
                  <c:v>42372</c:v>
                </c:pt>
                <c:pt idx="1825">
                  <c:v>42371</c:v>
                </c:pt>
                <c:pt idx="1826">
                  <c:v>42370</c:v>
                </c:pt>
                <c:pt idx="1827">
                  <c:v>42369</c:v>
                </c:pt>
              </c:numCache>
            </c:numRef>
          </c:cat>
          <c:val>
            <c:numRef>
              <c:f>TradingAnalysis!$H$18:$H$1845</c:f>
              <c:numCache>
                <c:formatCode>#,##0</c:formatCode>
                <c:ptCount val="1828"/>
                <c:pt idx="0">
                  <c:v>128.25</c:v>
                </c:pt>
                <c:pt idx="1">
                  <c:v>128.5</c:v>
                </c:pt>
                <c:pt idx="2">
                  <c:v>128.75</c:v>
                </c:pt>
                <c:pt idx="3">
                  <c:v>129</c:v>
                </c:pt>
                <c:pt idx="4">
                  <c:v>129.25</c:v>
                </c:pt>
                <c:pt idx="5">
                  <c:v>129.5</c:v>
                </c:pt>
                <c:pt idx="6">
                  <c:v>129.75</c:v>
                </c:pt>
                <c:pt idx="7">
                  <c:v>130</c:v>
                </c:pt>
                <c:pt idx="8">
                  <c:v>130.25</c:v>
                </c:pt>
                <c:pt idx="9">
                  <c:v>130.5</c:v>
                </c:pt>
                <c:pt idx="10">
                  <c:v>130.75</c:v>
                </c:pt>
                <c:pt idx="11">
                  <c:v>131</c:v>
                </c:pt>
                <c:pt idx="12">
                  <c:v>131.25</c:v>
                </c:pt>
                <c:pt idx="13">
                  <c:v>131.5</c:v>
                </c:pt>
                <c:pt idx="14">
                  <c:v>131.75</c:v>
                </c:pt>
                <c:pt idx="15">
                  <c:v>132</c:v>
                </c:pt>
                <c:pt idx="16">
                  <c:v>132.25</c:v>
                </c:pt>
                <c:pt idx="17">
                  <c:v>132.5</c:v>
                </c:pt>
                <c:pt idx="18">
                  <c:v>132.75</c:v>
                </c:pt>
                <c:pt idx="19">
                  <c:v>133</c:v>
                </c:pt>
                <c:pt idx="20">
                  <c:v>133.25</c:v>
                </c:pt>
                <c:pt idx="21">
                  <c:v>133.5</c:v>
                </c:pt>
                <c:pt idx="22">
                  <c:v>133.75</c:v>
                </c:pt>
                <c:pt idx="23">
                  <c:v>134</c:v>
                </c:pt>
                <c:pt idx="24">
                  <c:v>134.25</c:v>
                </c:pt>
                <c:pt idx="25">
                  <c:v>134.5</c:v>
                </c:pt>
                <c:pt idx="26">
                  <c:v>134.75</c:v>
                </c:pt>
                <c:pt idx="27">
                  <c:v>135</c:v>
                </c:pt>
                <c:pt idx="28">
                  <c:v>135.25</c:v>
                </c:pt>
                <c:pt idx="29">
                  <c:v>135.5</c:v>
                </c:pt>
                <c:pt idx="30">
                  <c:v>135.75</c:v>
                </c:pt>
                <c:pt idx="31">
                  <c:v>136</c:v>
                </c:pt>
                <c:pt idx="32">
                  <c:v>136.25</c:v>
                </c:pt>
                <c:pt idx="33">
                  <c:v>136.5</c:v>
                </c:pt>
                <c:pt idx="34">
                  <c:v>136.75</c:v>
                </c:pt>
                <c:pt idx="35">
                  <c:v>137</c:v>
                </c:pt>
                <c:pt idx="36">
                  <c:v>137.25</c:v>
                </c:pt>
                <c:pt idx="37">
                  <c:v>137.5</c:v>
                </c:pt>
                <c:pt idx="38">
                  <c:v>137.75</c:v>
                </c:pt>
                <c:pt idx="39">
                  <c:v>138</c:v>
                </c:pt>
                <c:pt idx="40">
                  <c:v>138.25</c:v>
                </c:pt>
                <c:pt idx="41">
                  <c:v>138.5</c:v>
                </c:pt>
                <c:pt idx="42">
                  <c:v>138.75</c:v>
                </c:pt>
                <c:pt idx="43">
                  <c:v>139</c:v>
                </c:pt>
                <c:pt idx="44">
                  <c:v>139.25</c:v>
                </c:pt>
                <c:pt idx="45">
                  <c:v>139.5</c:v>
                </c:pt>
                <c:pt idx="46">
                  <c:v>139.75</c:v>
                </c:pt>
                <c:pt idx="47">
                  <c:v>140</c:v>
                </c:pt>
                <c:pt idx="48">
                  <c:v>140.25</c:v>
                </c:pt>
                <c:pt idx="49">
                  <c:v>140.5</c:v>
                </c:pt>
                <c:pt idx="50">
                  <c:v>140.75</c:v>
                </c:pt>
                <c:pt idx="51">
                  <c:v>141</c:v>
                </c:pt>
                <c:pt idx="52">
                  <c:v>141.25</c:v>
                </c:pt>
                <c:pt idx="53">
                  <c:v>141.5</c:v>
                </c:pt>
                <c:pt idx="54">
                  <c:v>141.75</c:v>
                </c:pt>
                <c:pt idx="55">
                  <c:v>142</c:v>
                </c:pt>
                <c:pt idx="56">
                  <c:v>142.25</c:v>
                </c:pt>
                <c:pt idx="57">
                  <c:v>142.5</c:v>
                </c:pt>
                <c:pt idx="58">
                  <c:v>142.75</c:v>
                </c:pt>
                <c:pt idx="59">
                  <c:v>143</c:v>
                </c:pt>
                <c:pt idx="60">
                  <c:v>143.25</c:v>
                </c:pt>
                <c:pt idx="61">
                  <c:v>143.5</c:v>
                </c:pt>
                <c:pt idx="62">
                  <c:v>143.75</c:v>
                </c:pt>
                <c:pt idx="63">
                  <c:v>144</c:v>
                </c:pt>
                <c:pt idx="64">
                  <c:v>144.25</c:v>
                </c:pt>
                <c:pt idx="65">
                  <c:v>144.5</c:v>
                </c:pt>
                <c:pt idx="66">
                  <c:v>144.75</c:v>
                </c:pt>
                <c:pt idx="67">
                  <c:v>145</c:v>
                </c:pt>
                <c:pt idx="68">
                  <c:v>145.25</c:v>
                </c:pt>
                <c:pt idx="69">
                  <c:v>145.5</c:v>
                </c:pt>
                <c:pt idx="70">
                  <c:v>145.75</c:v>
                </c:pt>
                <c:pt idx="71">
                  <c:v>146</c:v>
                </c:pt>
                <c:pt idx="72">
                  <c:v>146.25</c:v>
                </c:pt>
                <c:pt idx="73">
                  <c:v>146.5</c:v>
                </c:pt>
                <c:pt idx="74">
                  <c:v>146.75</c:v>
                </c:pt>
                <c:pt idx="75">
                  <c:v>147</c:v>
                </c:pt>
                <c:pt idx="76">
                  <c:v>147.25</c:v>
                </c:pt>
                <c:pt idx="77">
                  <c:v>147.5</c:v>
                </c:pt>
                <c:pt idx="78">
                  <c:v>147.75</c:v>
                </c:pt>
                <c:pt idx="79">
                  <c:v>148</c:v>
                </c:pt>
                <c:pt idx="80">
                  <c:v>148.25</c:v>
                </c:pt>
                <c:pt idx="81">
                  <c:v>148.5</c:v>
                </c:pt>
                <c:pt idx="82">
                  <c:v>148.75</c:v>
                </c:pt>
                <c:pt idx="83">
                  <c:v>149</c:v>
                </c:pt>
                <c:pt idx="84">
                  <c:v>149.25</c:v>
                </c:pt>
                <c:pt idx="85">
                  <c:v>149.5</c:v>
                </c:pt>
                <c:pt idx="86">
                  <c:v>149.75</c:v>
                </c:pt>
                <c:pt idx="87">
                  <c:v>150</c:v>
                </c:pt>
                <c:pt idx="88">
                  <c:v>150.25</c:v>
                </c:pt>
                <c:pt idx="89">
                  <c:v>150.5</c:v>
                </c:pt>
                <c:pt idx="90">
                  <c:v>150.75</c:v>
                </c:pt>
                <c:pt idx="91">
                  <c:v>151</c:v>
                </c:pt>
                <c:pt idx="92">
                  <c:v>151.25</c:v>
                </c:pt>
                <c:pt idx="93">
                  <c:v>151.5</c:v>
                </c:pt>
                <c:pt idx="94">
                  <c:v>151.75</c:v>
                </c:pt>
                <c:pt idx="95">
                  <c:v>152</c:v>
                </c:pt>
                <c:pt idx="96">
                  <c:v>152.25</c:v>
                </c:pt>
                <c:pt idx="97">
                  <c:v>152.5</c:v>
                </c:pt>
                <c:pt idx="98">
                  <c:v>152.75</c:v>
                </c:pt>
                <c:pt idx="99">
                  <c:v>153</c:v>
                </c:pt>
                <c:pt idx="100">
                  <c:v>153.25</c:v>
                </c:pt>
                <c:pt idx="101">
                  <c:v>153.5</c:v>
                </c:pt>
                <c:pt idx="102">
                  <c:v>153.75</c:v>
                </c:pt>
                <c:pt idx="103">
                  <c:v>154</c:v>
                </c:pt>
                <c:pt idx="104">
                  <c:v>154.25</c:v>
                </c:pt>
                <c:pt idx="105">
                  <c:v>154.5</c:v>
                </c:pt>
                <c:pt idx="106">
                  <c:v>154.75</c:v>
                </c:pt>
                <c:pt idx="107">
                  <c:v>155</c:v>
                </c:pt>
                <c:pt idx="108">
                  <c:v>155.25</c:v>
                </c:pt>
                <c:pt idx="109">
                  <c:v>155.5</c:v>
                </c:pt>
                <c:pt idx="110">
                  <c:v>155.75</c:v>
                </c:pt>
                <c:pt idx="111">
                  <c:v>156</c:v>
                </c:pt>
                <c:pt idx="112">
                  <c:v>156.25</c:v>
                </c:pt>
                <c:pt idx="113">
                  <c:v>156.5</c:v>
                </c:pt>
                <c:pt idx="114">
                  <c:v>156.75</c:v>
                </c:pt>
                <c:pt idx="115">
                  <c:v>157</c:v>
                </c:pt>
                <c:pt idx="116">
                  <c:v>157.25</c:v>
                </c:pt>
                <c:pt idx="117">
                  <c:v>157.5</c:v>
                </c:pt>
                <c:pt idx="118">
                  <c:v>157.75</c:v>
                </c:pt>
                <c:pt idx="119">
                  <c:v>158</c:v>
                </c:pt>
                <c:pt idx="120">
                  <c:v>158.25</c:v>
                </c:pt>
                <c:pt idx="121">
                  <c:v>158.5</c:v>
                </c:pt>
                <c:pt idx="122">
                  <c:v>158.75</c:v>
                </c:pt>
                <c:pt idx="123">
                  <c:v>159</c:v>
                </c:pt>
                <c:pt idx="124">
                  <c:v>159.25</c:v>
                </c:pt>
                <c:pt idx="125">
                  <c:v>159.5</c:v>
                </c:pt>
                <c:pt idx="126">
                  <c:v>159.75</c:v>
                </c:pt>
                <c:pt idx="127">
                  <c:v>160</c:v>
                </c:pt>
                <c:pt idx="128">
                  <c:v>160.25</c:v>
                </c:pt>
                <c:pt idx="129">
                  <c:v>160.5</c:v>
                </c:pt>
                <c:pt idx="130">
                  <c:v>160.75</c:v>
                </c:pt>
                <c:pt idx="131">
                  <c:v>161</c:v>
                </c:pt>
                <c:pt idx="132">
                  <c:v>161.25</c:v>
                </c:pt>
                <c:pt idx="133">
                  <c:v>161.5</c:v>
                </c:pt>
                <c:pt idx="134">
                  <c:v>161.75</c:v>
                </c:pt>
                <c:pt idx="135">
                  <c:v>162</c:v>
                </c:pt>
                <c:pt idx="136">
                  <c:v>162.25</c:v>
                </c:pt>
                <c:pt idx="137">
                  <c:v>162.5</c:v>
                </c:pt>
                <c:pt idx="138">
                  <c:v>162.75</c:v>
                </c:pt>
                <c:pt idx="139">
                  <c:v>163</c:v>
                </c:pt>
                <c:pt idx="140">
                  <c:v>163.25</c:v>
                </c:pt>
                <c:pt idx="141">
                  <c:v>163.5</c:v>
                </c:pt>
                <c:pt idx="142">
                  <c:v>163.75</c:v>
                </c:pt>
                <c:pt idx="143">
                  <c:v>164</c:v>
                </c:pt>
                <c:pt idx="144">
                  <c:v>164.25</c:v>
                </c:pt>
                <c:pt idx="145">
                  <c:v>164.5</c:v>
                </c:pt>
                <c:pt idx="146">
                  <c:v>164.75</c:v>
                </c:pt>
                <c:pt idx="147">
                  <c:v>165</c:v>
                </c:pt>
                <c:pt idx="148">
                  <c:v>165.25</c:v>
                </c:pt>
                <c:pt idx="149">
                  <c:v>165.5</c:v>
                </c:pt>
                <c:pt idx="150">
                  <c:v>165.75</c:v>
                </c:pt>
                <c:pt idx="151">
                  <c:v>166</c:v>
                </c:pt>
                <c:pt idx="152">
                  <c:v>166.25</c:v>
                </c:pt>
                <c:pt idx="153">
                  <c:v>166.5</c:v>
                </c:pt>
                <c:pt idx="154">
                  <c:v>166.75</c:v>
                </c:pt>
                <c:pt idx="155">
                  <c:v>167</c:v>
                </c:pt>
                <c:pt idx="156">
                  <c:v>167.25</c:v>
                </c:pt>
                <c:pt idx="157">
                  <c:v>167.5</c:v>
                </c:pt>
                <c:pt idx="158">
                  <c:v>167.75</c:v>
                </c:pt>
                <c:pt idx="159">
                  <c:v>168</c:v>
                </c:pt>
                <c:pt idx="160">
                  <c:v>168.25</c:v>
                </c:pt>
                <c:pt idx="161">
                  <c:v>168.5</c:v>
                </c:pt>
                <c:pt idx="162">
                  <c:v>168.75</c:v>
                </c:pt>
                <c:pt idx="163">
                  <c:v>169</c:v>
                </c:pt>
                <c:pt idx="164">
                  <c:v>169.25</c:v>
                </c:pt>
                <c:pt idx="165">
                  <c:v>169.5</c:v>
                </c:pt>
                <c:pt idx="166">
                  <c:v>169.75</c:v>
                </c:pt>
                <c:pt idx="167">
                  <c:v>170</c:v>
                </c:pt>
                <c:pt idx="168">
                  <c:v>170.25</c:v>
                </c:pt>
                <c:pt idx="169">
                  <c:v>170.5</c:v>
                </c:pt>
                <c:pt idx="170">
                  <c:v>170.75</c:v>
                </c:pt>
                <c:pt idx="171">
                  <c:v>171</c:v>
                </c:pt>
                <c:pt idx="172">
                  <c:v>171.25</c:v>
                </c:pt>
                <c:pt idx="173">
                  <c:v>171.5</c:v>
                </c:pt>
                <c:pt idx="174">
                  <c:v>171.75</c:v>
                </c:pt>
                <c:pt idx="175">
                  <c:v>172</c:v>
                </c:pt>
                <c:pt idx="176">
                  <c:v>172.25</c:v>
                </c:pt>
                <c:pt idx="177">
                  <c:v>172.5</c:v>
                </c:pt>
                <c:pt idx="178">
                  <c:v>172.75</c:v>
                </c:pt>
                <c:pt idx="179">
                  <c:v>173</c:v>
                </c:pt>
                <c:pt idx="180">
                  <c:v>173.25</c:v>
                </c:pt>
                <c:pt idx="181">
                  <c:v>173.5</c:v>
                </c:pt>
                <c:pt idx="182">
                  <c:v>173.75</c:v>
                </c:pt>
                <c:pt idx="183">
                  <c:v>174</c:v>
                </c:pt>
                <c:pt idx="184">
                  <c:v>174.25</c:v>
                </c:pt>
                <c:pt idx="185">
                  <c:v>174.5</c:v>
                </c:pt>
                <c:pt idx="186">
                  <c:v>174.75</c:v>
                </c:pt>
                <c:pt idx="187">
                  <c:v>175</c:v>
                </c:pt>
                <c:pt idx="188">
                  <c:v>175.25</c:v>
                </c:pt>
                <c:pt idx="189">
                  <c:v>175.5</c:v>
                </c:pt>
                <c:pt idx="190">
                  <c:v>175.75</c:v>
                </c:pt>
                <c:pt idx="191">
                  <c:v>176</c:v>
                </c:pt>
                <c:pt idx="192">
                  <c:v>176.25</c:v>
                </c:pt>
                <c:pt idx="193">
                  <c:v>176.5</c:v>
                </c:pt>
                <c:pt idx="194">
                  <c:v>176.75</c:v>
                </c:pt>
                <c:pt idx="195">
                  <c:v>177</c:v>
                </c:pt>
                <c:pt idx="196">
                  <c:v>177.25</c:v>
                </c:pt>
                <c:pt idx="197">
                  <c:v>177.5</c:v>
                </c:pt>
                <c:pt idx="198">
                  <c:v>177.75</c:v>
                </c:pt>
                <c:pt idx="199">
                  <c:v>178</c:v>
                </c:pt>
                <c:pt idx="200">
                  <c:v>178.25</c:v>
                </c:pt>
                <c:pt idx="201">
                  <c:v>178.5</c:v>
                </c:pt>
                <c:pt idx="202">
                  <c:v>178.75</c:v>
                </c:pt>
                <c:pt idx="203">
                  <c:v>179</c:v>
                </c:pt>
                <c:pt idx="204">
                  <c:v>179.25</c:v>
                </c:pt>
                <c:pt idx="205">
                  <c:v>179.5</c:v>
                </c:pt>
                <c:pt idx="206">
                  <c:v>179.75</c:v>
                </c:pt>
                <c:pt idx="207">
                  <c:v>180</c:v>
                </c:pt>
                <c:pt idx="208">
                  <c:v>180.25</c:v>
                </c:pt>
                <c:pt idx="209">
                  <c:v>180.5</c:v>
                </c:pt>
                <c:pt idx="210">
                  <c:v>180.75</c:v>
                </c:pt>
                <c:pt idx="211">
                  <c:v>181</c:v>
                </c:pt>
                <c:pt idx="212">
                  <c:v>181.25</c:v>
                </c:pt>
                <c:pt idx="213">
                  <c:v>181.5</c:v>
                </c:pt>
                <c:pt idx="214">
                  <c:v>181.75</c:v>
                </c:pt>
                <c:pt idx="215">
                  <c:v>182</c:v>
                </c:pt>
                <c:pt idx="216">
                  <c:v>182.25</c:v>
                </c:pt>
                <c:pt idx="217">
                  <c:v>182.5</c:v>
                </c:pt>
                <c:pt idx="218">
                  <c:v>182.75</c:v>
                </c:pt>
                <c:pt idx="219">
                  <c:v>183</c:v>
                </c:pt>
                <c:pt idx="220">
                  <c:v>183.25</c:v>
                </c:pt>
                <c:pt idx="221">
                  <c:v>183.5</c:v>
                </c:pt>
                <c:pt idx="222">
                  <c:v>183.75</c:v>
                </c:pt>
                <c:pt idx="223">
                  <c:v>184</c:v>
                </c:pt>
                <c:pt idx="224">
                  <c:v>184.25</c:v>
                </c:pt>
                <c:pt idx="225">
                  <c:v>184.5</c:v>
                </c:pt>
                <c:pt idx="226">
                  <c:v>184.75</c:v>
                </c:pt>
                <c:pt idx="227">
                  <c:v>185</c:v>
                </c:pt>
                <c:pt idx="228">
                  <c:v>185.25</c:v>
                </c:pt>
                <c:pt idx="229">
                  <c:v>185.5</c:v>
                </c:pt>
                <c:pt idx="230">
                  <c:v>185.75</c:v>
                </c:pt>
                <c:pt idx="231">
                  <c:v>186</c:v>
                </c:pt>
                <c:pt idx="232">
                  <c:v>186.25</c:v>
                </c:pt>
                <c:pt idx="233">
                  <c:v>186.5</c:v>
                </c:pt>
                <c:pt idx="234">
                  <c:v>186.75</c:v>
                </c:pt>
                <c:pt idx="235">
                  <c:v>187</c:v>
                </c:pt>
                <c:pt idx="236">
                  <c:v>187.25</c:v>
                </c:pt>
                <c:pt idx="237">
                  <c:v>187.5</c:v>
                </c:pt>
                <c:pt idx="238">
                  <c:v>187.25</c:v>
                </c:pt>
                <c:pt idx="239">
                  <c:v>187</c:v>
                </c:pt>
                <c:pt idx="240">
                  <c:v>186.75</c:v>
                </c:pt>
                <c:pt idx="241">
                  <c:v>186.5</c:v>
                </c:pt>
                <c:pt idx="242">
                  <c:v>186.25</c:v>
                </c:pt>
                <c:pt idx="243">
                  <c:v>186</c:v>
                </c:pt>
                <c:pt idx="244">
                  <c:v>185.75</c:v>
                </c:pt>
                <c:pt idx="245">
                  <c:v>185.5</c:v>
                </c:pt>
                <c:pt idx="246">
                  <c:v>185.25</c:v>
                </c:pt>
                <c:pt idx="247">
                  <c:v>185</c:v>
                </c:pt>
                <c:pt idx="248">
                  <c:v>184.75</c:v>
                </c:pt>
                <c:pt idx="249">
                  <c:v>184.5</c:v>
                </c:pt>
                <c:pt idx="250">
                  <c:v>184.25</c:v>
                </c:pt>
                <c:pt idx="251">
                  <c:v>184</c:v>
                </c:pt>
                <c:pt idx="252">
                  <c:v>183.75</c:v>
                </c:pt>
                <c:pt idx="253">
                  <c:v>183.5</c:v>
                </c:pt>
                <c:pt idx="254">
                  <c:v>183.25</c:v>
                </c:pt>
                <c:pt idx="255">
                  <c:v>183</c:v>
                </c:pt>
                <c:pt idx="256">
                  <c:v>182.75</c:v>
                </c:pt>
                <c:pt idx="257">
                  <c:v>182.5</c:v>
                </c:pt>
                <c:pt idx="258">
                  <c:v>182.25</c:v>
                </c:pt>
                <c:pt idx="259">
                  <c:v>182</c:v>
                </c:pt>
                <c:pt idx="260">
                  <c:v>181.75</c:v>
                </c:pt>
                <c:pt idx="261">
                  <c:v>181.5</c:v>
                </c:pt>
                <c:pt idx="262">
                  <c:v>181.25</c:v>
                </c:pt>
                <c:pt idx="263">
                  <c:v>181</c:v>
                </c:pt>
                <c:pt idx="264">
                  <c:v>180.75</c:v>
                </c:pt>
                <c:pt idx="265">
                  <c:v>180.5</c:v>
                </c:pt>
                <c:pt idx="266">
                  <c:v>180.25</c:v>
                </c:pt>
                <c:pt idx="267">
                  <c:v>180</c:v>
                </c:pt>
                <c:pt idx="268">
                  <c:v>179.75</c:v>
                </c:pt>
                <c:pt idx="269">
                  <c:v>179.5</c:v>
                </c:pt>
                <c:pt idx="270">
                  <c:v>179.25</c:v>
                </c:pt>
                <c:pt idx="271">
                  <c:v>179</c:v>
                </c:pt>
                <c:pt idx="272">
                  <c:v>178.75</c:v>
                </c:pt>
                <c:pt idx="273">
                  <c:v>178.5</c:v>
                </c:pt>
                <c:pt idx="274">
                  <c:v>178.25</c:v>
                </c:pt>
                <c:pt idx="275">
                  <c:v>178</c:v>
                </c:pt>
                <c:pt idx="276">
                  <c:v>177.75</c:v>
                </c:pt>
                <c:pt idx="277">
                  <c:v>177.5</c:v>
                </c:pt>
                <c:pt idx="278">
                  <c:v>177.25</c:v>
                </c:pt>
                <c:pt idx="279">
                  <c:v>177</c:v>
                </c:pt>
                <c:pt idx="280">
                  <c:v>176.75</c:v>
                </c:pt>
                <c:pt idx="281">
                  <c:v>176.5</c:v>
                </c:pt>
                <c:pt idx="282">
                  <c:v>176.25</c:v>
                </c:pt>
                <c:pt idx="283">
                  <c:v>176</c:v>
                </c:pt>
                <c:pt idx="284">
                  <c:v>175.75</c:v>
                </c:pt>
                <c:pt idx="285">
                  <c:v>175.5</c:v>
                </c:pt>
                <c:pt idx="286">
                  <c:v>175.25</c:v>
                </c:pt>
                <c:pt idx="287">
                  <c:v>175</c:v>
                </c:pt>
                <c:pt idx="288">
                  <c:v>174.75</c:v>
                </c:pt>
                <c:pt idx="289">
                  <c:v>174.5</c:v>
                </c:pt>
                <c:pt idx="290">
                  <c:v>174.25</c:v>
                </c:pt>
                <c:pt idx="291">
                  <c:v>174</c:v>
                </c:pt>
                <c:pt idx="292">
                  <c:v>173.75</c:v>
                </c:pt>
                <c:pt idx="293">
                  <c:v>173.5</c:v>
                </c:pt>
                <c:pt idx="294">
                  <c:v>173.25</c:v>
                </c:pt>
                <c:pt idx="295">
                  <c:v>173</c:v>
                </c:pt>
                <c:pt idx="296">
                  <c:v>172.75</c:v>
                </c:pt>
                <c:pt idx="297">
                  <c:v>172.5</c:v>
                </c:pt>
                <c:pt idx="298">
                  <c:v>172.25</c:v>
                </c:pt>
                <c:pt idx="299">
                  <c:v>172</c:v>
                </c:pt>
                <c:pt idx="300">
                  <c:v>171.75</c:v>
                </c:pt>
                <c:pt idx="301">
                  <c:v>171.5</c:v>
                </c:pt>
                <c:pt idx="302">
                  <c:v>171.25</c:v>
                </c:pt>
                <c:pt idx="303">
                  <c:v>171</c:v>
                </c:pt>
                <c:pt idx="304">
                  <c:v>170.75</c:v>
                </c:pt>
                <c:pt idx="305">
                  <c:v>170.5</c:v>
                </c:pt>
                <c:pt idx="306">
                  <c:v>170.25</c:v>
                </c:pt>
                <c:pt idx="307">
                  <c:v>170</c:v>
                </c:pt>
                <c:pt idx="308">
                  <c:v>169.75</c:v>
                </c:pt>
                <c:pt idx="309">
                  <c:v>169.5</c:v>
                </c:pt>
                <c:pt idx="310">
                  <c:v>169.25</c:v>
                </c:pt>
                <c:pt idx="311">
                  <c:v>169</c:v>
                </c:pt>
                <c:pt idx="312">
                  <c:v>168.75</c:v>
                </c:pt>
                <c:pt idx="313">
                  <c:v>168.5</c:v>
                </c:pt>
                <c:pt idx="314">
                  <c:v>168.25</c:v>
                </c:pt>
                <c:pt idx="315">
                  <c:v>168</c:v>
                </c:pt>
                <c:pt idx="316">
                  <c:v>167.75</c:v>
                </c:pt>
                <c:pt idx="317">
                  <c:v>167.5</c:v>
                </c:pt>
                <c:pt idx="318">
                  <c:v>167.25</c:v>
                </c:pt>
                <c:pt idx="319">
                  <c:v>167</c:v>
                </c:pt>
                <c:pt idx="320">
                  <c:v>166.75</c:v>
                </c:pt>
                <c:pt idx="321">
                  <c:v>166.5</c:v>
                </c:pt>
                <c:pt idx="322">
                  <c:v>166.25</c:v>
                </c:pt>
                <c:pt idx="323">
                  <c:v>166</c:v>
                </c:pt>
                <c:pt idx="324">
                  <c:v>165.75</c:v>
                </c:pt>
                <c:pt idx="325">
                  <c:v>165.5</c:v>
                </c:pt>
                <c:pt idx="326">
                  <c:v>165.25</c:v>
                </c:pt>
                <c:pt idx="327">
                  <c:v>165</c:v>
                </c:pt>
                <c:pt idx="328">
                  <c:v>164.75</c:v>
                </c:pt>
                <c:pt idx="329">
                  <c:v>164.5</c:v>
                </c:pt>
                <c:pt idx="330">
                  <c:v>164.25</c:v>
                </c:pt>
                <c:pt idx="331">
                  <c:v>164</c:v>
                </c:pt>
                <c:pt idx="332">
                  <c:v>163.75</c:v>
                </c:pt>
                <c:pt idx="333">
                  <c:v>163.5</c:v>
                </c:pt>
                <c:pt idx="334">
                  <c:v>163.25</c:v>
                </c:pt>
                <c:pt idx="335">
                  <c:v>163</c:v>
                </c:pt>
                <c:pt idx="336">
                  <c:v>162.75</c:v>
                </c:pt>
                <c:pt idx="337">
                  <c:v>162.5</c:v>
                </c:pt>
                <c:pt idx="338">
                  <c:v>162.25</c:v>
                </c:pt>
                <c:pt idx="339">
                  <c:v>162</c:v>
                </c:pt>
                <c:pt idx="340">
                  <c:v>161.75</c:v>
                </c:pt>
                <c:pt idx="341">
                  <c:v>161.5</c:v>
                </c:pt>
                <c:pt idx="342">
                  <c:v>161.25</c:v>
                </c:pt>
                <c:pt idx="343">
                  <c:v>161</c:v>
                </c:pt>
                <c:pt idx="344">
                  <c:v>160.75</c:v>
                </c:pt>
                <c:pt idx="345">
                  <c:v>160.5</c:v>
                </c:pt>
                <c:pt idx="346">
                  <c:v>160.25</c:v>
                </c:pt>
                <c:pt idx="347">
                  <c:v>160</c:v>
                </c:pt>
                <c:pt idx="348">
                  <c:v>159.75</c:v>
                </c:pt>
                <c:pt idx="349">
                  <c:v>159.5</c:v>
                </c:pt>
                <c:pt idx="350">
                  <c:v>159.25</c:v>
                </c:pt>
                <c:pt idx="351">
                  <c:v>159</c:v>
                </c:pt>
                <c:pt idx="352">
                  <c:v>158.75</c:v>
                </c:pt>
                <c:pt idx="353">
                  <c:v>158.5</c:v>
                </c:pt>
                <c:pt idx="354">
                  <c:v>158.25</c:v>
                </c:pt>
                <c:pt idx="355">
                  <c:v>158</c:v>
                </c:pt>
                <c:pt idx="356">
                  <c:v>157.75</c:v>
                </c:pt>
                <c:pt idx="357">
                  <c:v>157.5</c:v>
                </c:pt>
                <c:pt idx="358">
                  <c:v>157.25</c:v>
                </c:pt>
                <c:pt idx="359">
                  <c:v>157</c:v>
                </c:pt>
                <c:pt idx="360">
                  <c:v>156.75</c:v>
                </c:pt>
                <c:pt idx="361">
                  <c:v>156.5</c:v>
                </c:pt>
                <c:pt idx="362">
                  <c:v>156.25</c:v>
                </c:pt>
                <c:pt idx="363">
                  <c:v>156</c:v>
                </c:pt>
                <c:pt idx="364">
                  <c:v>155.75</c:v>
                </c:pt>
                <c:pt idx="365">
                  <c:v>155.5</c:v>
                </c:pt>
                <c:pt idx="366">
                  <c:v>155.25</c:v>
                </c:pt>
                <c:pt idx="367">
                  <c:v>155</c:v>
                </c:pt>
                <c:pt idx="368">
                  <c:v>154.75</c:v>
                </c:pt>
                <c:pt idx="369">
                  <c:v>154.5</c:v>
                </c:pt>
                <c:pt idx="370">
                  <c:v>154.25</c:v>
                </c:pt>
                <c:pt idx="371">
                  <c:v>154</c:v>
                </c:pt>
                <c:pt idx="372">
                  <c:v>153.75</c:v>
                </c:pt>
                <c:pt idx="373">
                  <c:v>153.5</c:v>
                </c:pt>
                <c:pt idx="374">
                  <c:v>153.25</c:v>
                </c:pt>
                <c:pt idx="375">
                  <c:v>153</c:v>
                </c:pt>
                <c:pt idx="376">
                  <c:v>152.75</c:v>
                </c:pt>
                <c:pt idx="377">
                  <c:v>152.5</c:v>
                </c:pt>
                <c:pt idx="378">
                  <c:v>152.25</c:v>
                </c:pt>
                <c:pt idx="379">
                  <c:v>152</c:v>
                </c:pt>
                <c:pt idx="380">
                  <c:v>151.75</c:v>
                </c:pt>
                <c:pt idx="381">
                  <c:v>151.5</c:v>
                </c:pt>
                <c:pt idx="382">
                  <c:v>151.25</c:v>
                </c:pt>
                <c:pt idx="383">
                  <c:v>151</c:v>
                </c:pt>
                <c:pt idx="384">
                  <c:v>150.75</c:v>
                </c:pt>
                <c:pt idx="385">
                  <c:v>150.5</c:v>
                </c:pt>
                <c:pt idx="386">
                  <c:v>150.25</c:v>
                </c:pt>
                <c:pt idx="387">
                  <c:v>150</c:v>
                </c:pt>
                <c:pt idx="388">
                  <c:v>149.75</c:v>
                </c:pt>
                <c:pt idx="389">
                  <c:v>149.5</c:v>
                </c:pt>
                <c:pt idx="390">
                  <c:v>149.25</c:v>
                </c:pt>
                <c:pt idx="391">
                  <c:v>149</c:v>
                </c:pt>
                <c:pt idx="392">
                  <c:v>148.75</c:v>
                </c:pt>
                <c:pt idx="393">
                  <c:v>148.5</c:v>
                </c:pt>
                <c:pt idx="394">
                  <c:v>148.25</c:v>
                </c:pt>
                <c:pt idx="395">
                  <c:v>148</c:v>
                </c:pt>
                <c:pt idx="396">
                  <c:v>147.75</c:v>
                </c:pt>
                <c:pt idx="397">
                  <c:v>147.5</c:v>
                </c:pt>
                <c:pt idx="398">
                  <c:v>147.25</c:v>
                </c:pt>
                <c:pt idx="399">
                  <c:v>147</c:v>
                </c:pt>
                <c:pt idx="400">
                  <c:v>146.75</c:v>
                </c:pt>
                <c:pt idx="401">
                  <c:v>146.5</c:v>
                </c:pt>
                <c:pt idx="402">
                  <c:v>146.25</c:v>
                </c:pt>
                <c:pt idx="403">
                  <c:v>146</c:v>
                </c:pt>
                <c:pt idx="404">
                  <c:v>145.75</c:v>
                </c:pt>
                <c:pt idx="405">
                  <c:v>145.5</c:v>
                </c:pt>
                <c:pt idx="406">
                  <c:v>145.25</c:v>
                </c:pt>
                <c:pt idx="407">
                  <c:v>145</c:v>
                </c:pt>
                <c:pt idx="408">
                  <c:v>144.75</c:v>
                </c:pt>
                <c:pt idx="409">
                  <c:v>144.5</c:v>
                </c:pt>
                <c:pt idx="410">
                  <c:v>144.25</c:v>
                </c:pt>
                <c:pt idx="411">
                  <c:v>144</c:v>
                </c:pt>
                <c:pt idx="412">
                  <c:v>143.75</c:v>
                </c:pt>
                <c:pt idx="413">
                  <c:v>143.5</c:v>
                </c:pt>
                <c:pt idx="414">
                  <c:v>143.25</c:v>
                </c:pt>
                <c:pt idx="415">
                  <c:v>143</c:v>
                </c:pt>
                <c:pt idx="416">
                  <c:v>142.75</c:v>
                </c:pt>
                <c:pt idx="417">
                  <c:v>142.5</c:v>
                </c:pt>
                <c:pt idx="418">
                  <c:v>142.25</c:v>
                </c:pt>
                <c:pt idx="419">
                  <c:v>142</c:v>
                </c:pt>
                <c:pt idx="420">
                  <c:v>141.75</c:v>
                </c:pt>
                <c:pt idx="421">
                  <c:v>141.5</c:v>
                </c:pt>
                <c:pt idx="422">
                  <c:v>141.25</c:v>
                </c:pt>
                <c:pt idx="423">
                  <c:v>141</c:v>
                </c:pt>
                <c:pt idx="424">
                  <c:v>140.75</c:v>
                </c:pt>
                <c:pt idx="425">
                  <c:v>140.5</c:v>
                </c:pt>
                <c:pt idx="426">
                  <c:v>140.25</c:v>
                </c:pt>
                <c:pt idx="427">
                  <c:v>140</c:v>
                </c:pt>
                <c:pt idx="428">
                  <c:v>139.75</c:v>
                </c:pt>
                <c:pt idx="429">
                  <c:v>139.5</c:v>
                </c:pt>
                <c:pt idx="430">
                  <c:v>139.25</c:v>
                </c:pt>
                <c:pt idx="431">
                  <c:v>139</c:v>
                </c:pt>
                <c:pt idx="432">
                  <c:v>138.75</c:v>
                </c:pt>
                <c:pt idx="433">
                  <c:v>138.5</c:v>
                </c:pt>
                <c:pt idx="434">
                  <c:v>138.25</c:v>
                </c:pt>
                <c:pt idx="435">
                  <c:v>138</c:v>
                </c:pt>
                <c:pt idx="436">
                  <c:v>137.75</c:v>
                </c:pt>
                <c:pt idx="437">
                  <c:v>137.5</c:v>
                </c:pt>
                <c:pt idx="438">
                  <c:v>137.25</c:v>
                </c:pt>
                <c:pt idx="439">
                  <c:v>137</c:v>
                </c:pt>
                <c:pt idx="440">
                  <c:v>136.75</c:v>
                </c:pt>
                <c:pt idx="441">
                  <c:v>136.5</c:v>
                </c:pt>
                <c:pt idx="442">
                  <c:v>136.25</c:v>
                </c:pt>
                <c:pt idx="443">
                  <c:v>136</c:v>
                </c:pt>
                <c:pt idx="444">
                  <c:v>135.75</c:v>
                </c:pt>
                <c:pt idx="445">
                  <c:v>135.5</c:v>
                </c:pt>
                <c:pt idx="446">
                  <c:v>135.25</c:v>
                </c:pt>
                <c:pt idx="447">
                  <c:v>135</c:v>
                </c:pt>
                <c:pt idx="448">
                  <c:v>134.75</c:v>
                </c:pt>
                <c:pt idx="449">
                  <c:v>134.5</c:v>
                </c:pt>
                <c:pt idx="450">
                  <c:v>134.25</c:v>
                </c:pt>
                <c:pt idx="451">
                  <c:v>134</c:v>
                </c:pt>
                <c:pt idx="452">
                  <c:v>133.75</c:v>
                </c:pt>
                <c:pt idx="453">
                  <c:v>133.5</c:v>
                </c:pt>
                <c:pt idx="454">
                  <c:v>133.25</c:v>
                </c:pt>
                <c:pt idx="455">
                  <c:v>133</c:v>
                </c:pt>
                <c:pt idx="456">
                  <c:v>132.75</c:v>
                </c:pt>
                <c:pt idx="457">
                  <c:v>132.5</c:v>
                </c:pt>
                <c:pt idx="458">
                  <c:v>132.25</c:v>
                </c:pt>
                <c:pt idx="459">
                  <c:v>132</c:v>
                </c:pt>
                <c:pt idx="460">
                  <c:v>131.75</c:v>
                </c:pt>
                <c:pt idx="461">
                  <c:v>131.5</c:v>
                </c:pt>
                <c:pt idx="462">
                  <c:v>131.25</c:v>
                </c:pt>
                <c:pt idx="463">
                  <c:v>131</c:v>
                </c:pt>
                <c:pt idx="464">
                  <c:v>130.75</c:v>
                </c:pt>
                <c:pt idx="465">
                  <c:v>130.5</c:v>
                </c:pt>
                <c:pt idx="466">
                  <c:v>130.25</c:v>
                </c:pt>
                <c:pt idx="467">
                  <c:v>130</c:v>
                </c:pt>
                <c:pt idx="468">
                  <c:v>129.75</c:v>
                </c:pt>
                <c:pt idx="469">
                  <c:v>129.5</c:v>
                </c:pt>
                <c:pt idx="470">
                  <c:v>129.25</c:v>
                </c:pt>
                <c:pt idx="471">
                  <c:v>129</c:v>
                </c:pt>
                <c:pt idx="472">
                  <c:v>128.75</c:v>
                </c:pt>
                <c:pt idx="473">
                  <c:v>128.5</c:v>
                </c:pt>
                <c:pt idx="474">
                  <c:v>128.25</c:v>
                </c:pt>
                <c:pt idx="475">
                  <c:v>128</c:v>
                </c:pt>
                <c:pt idx="476">
                  <c:v>127.75000000000001</c:v>
                </c:pt>
                <c:pt idx="477">
                  <c:v>127.49999999999999</c:v>
                </c:pt>
                <c:pt idx="478">
                  <c:v>127.25</c:v>
                </c:pt>
                <c:pt idx="479">
                  <c:v>127</c:v>
                </c:pt>
                <c:pt idx="480">
                  <c:v>126.75</c:v>
                </c:pt>
                <c:pt idx="481">
                  <c:v>126.49999999999999</c:v>
                </c:pt>
                <c:pt idx="482">
                  <c:v>126.25</c:v>
                </c:pt>
                <c:pt idx="483">
                  <c:v>126</c:v>
                </c:pt>
                <c:pt idx="484">
                  <c:v>125.75</c:v>
                </c:pt>
                <c:pt idx="485">
                  <c:v>125.49999999999999</c:v>
                </c:pt>
                <c:pt idx="486">
                  <c:v>125.25</c:v>
                </c:pt>
                <c:pt idx="487">
                  <c:v>125</c:v>
                </c:pt>
                <c:pt idx="488">
                  <c:v>124.75</c:v>
                </c:pt>
                <c:pt idx="489">
                  <c:v>124.50000000000001</c:v>
                </c:pt>
                <c:pt idx="490">
                  <c:v>124.25</c:v>
                </c:pt>
                <c:pt idx="491">
                  <c:v>124</c:v>
                </c:pt>
                <c:pt idx="492">
                  <c:v>123.75</c:v>
                </c:pt>
                <c:pt idx="493">
                  <c:v>123.50000000000001</c:v>
                </c:pt>
                <c:pt idx="494">
                  <c:v>123.25</c:v>
                </c:pt>
                <c:pt idx="495">
                  <c:v>123</c:v>
                </c:pt>
                <c:pt idx="496">
                  <c:v>122.75</c:v>
                </c:pt>
                <c:pt idx="497">
                  <c:v>122.50000000000001</c:v>
                </c:pt>
                <c:pt idx="498">
                  <c:v>122.24999999999999</c:v>
                </c:pt>
                <c:pt idx="499">
                  <c:v>122</c:v>
                </c:pt>
                <c:pt idx="500">
                  <c:v>121.75</c:v>
                </c:pt>
                <c:pt idx="501">
                  <c:v>121.50000000000001</c:v>
                </c:pt>
                <c:pt idx="502">
                  <c:v>121.24999999999999</c:v>
                </c:pt>
                <c:pt idx="503">
                  <c:v>121</c:v>
                </c:pt>
                <c:pt idx="504">
                  <c:v>120.75</c:v>
                </c:pt>
                <c:pt idx="505">
                  <c:v>120.5</c:v>
                </c:pt>
                <c:pt idx="506">
                  <c:v>120.24999999999999</c:v>
                </c:pt>
                <c:pt idx="507">
                  <c:v>120</c:v>
                </c:pt>
                <c:pt idx="508">
                  <c:v>119.75</c:v>
                </c:pt>
                <c:pt idx="509">
                  <c:v>119.5</c:v>
                </c:pt>
                <c:pt idx="510">
                  <c:v>119.24999999999999</c:v>
                </c:pt>
                <c:pt idx="511">
                  <c:v>119</c:v>
                </c:pt>
                <c:pt idx="512">
                  <c:v>118.75</c:v>
                </c:pt>
                <c:pt idx="513">
                  <c:v>118.5</c:v>
                </c:pt>
                <c:pt idx="514">
                  <c:v>118.25000000000001</c:v>
                </c:pt>
                <c:pt idx="515">
                  <c:v>118</c:v>
                </c:pt>
                <c:pt idx="516">
                  <c:v>117.75</c:v>
                </c:pt>
                <c:pt idx="517">
                  <c:v>117.5</c:v>
                </c:pt>
                <c:pt idx="518">
                  <c:v>117.25000000000001</c:v>
                </c:pt>
                <c:pt idx="519">
                  <c:v>117</c:v>
                </c:pt>
                <c:pt idx="520">
                  <c:v>116.75</c:v>
                </c:pt>
                <c:pt idx="521">
                  <c:v>116.5</c:v>
                </c:pt>
                <c:pt idx="522">
                  <c:v>116.25000000000001</c:v>
                </c:pt>
                <c:pt idx="523">
                  <c:v>115.99999999999999</c:v>
                </c:pt>
                <c:pt idx="524">
                  <c:v>115.75</c:v>
                </c:pt>
                <c:pt idx="525">
                  <c:v>115.5</c:v>
                </c:pt>
                <c:pt idx="526">
                  <c:v>115.25000000000001</c:v>
                </c:pt>
                <c:pt idx="527">
                  <c:v>114.99999999999999</c:v>
                </c:pt>
                <c:pt idx="528">
                  <c:v>114.75</c:v>
                </c:pt>
                <c:pt idx="529">
                  <c:v>114.5</c:v>
                </c:pt>
                <c:pt idx="530">
                  <c:v>114.25</c:v>
                </c:pt>
                <c:pt idx="531">
                  <c:v>113.99999999999999</c:v>
                </c:pt>
                <c:pt idx="532">
                  <c:v>113.75</c:v>
                </c:pt>
                <c:pt idx="533">
                  <c:v>113.5</c:v>
                </c:pt>
                <c:pt idx="534">
                  <c:v>113.25</c:v>
                </c:pt>
                <c:pt idx="535">
                  <c:v>112.99999999999999</c:v>
                </c:pt>
                <c:pt idx="536">
                  <c:v>112.75</c:v>
                </c:pt>
                <c:pt idx="537">
                  <c:v>112.5</c:v>
                </c:pt>
                <c:pt idx="538">
                  <c:v>112.25</c:v>
                </c:pt>
                <c:pt idx="539">
                  <c:v>112.00000000000001</c:v>
                </c:pt>
                <c:pt idx="540">
                  <c:v>111.75</c:v>
                </c:pt>
                <c:pt idx="541">
                  <c:v>111.5</c:v>
                </c:pt>
                <c:pt idx="542">
                  <c:v>111.25</c:v>
                </c:pt>
                <c:pt idx="543">
                  <c:v>111.00000000000001</c:v>
                </c:pt>
                <c:pt idx="544">
                  <c:v>110.75</c:v>
                </c:pt>
                <c:pt idx="545">
                  <c:v>110.5</c:v>
                </c:pt>
                <c:pt idx="546">
                  <c:v>110.25</c:v>
                </c:pt>
                <c:pt idx="547">
                  <c:v>110.00000000000001</c:v>
                </c:pt>
                <c:pt idx="548">
                  <c:v>109.74999999999999</c:v>
                </c:pt>
                <c:pt idx="549">
                  <c:v>109.5</c:v>
                </c:pt>
                <c:pt idx="550">
                  <c:v>109.25</c:v>
                </c:pt>
                <c:pt idx="551">
                  <c:v>109.00000000000001</c:v>
                </c:pt>
                <c:pt idx="552">
                  <c:v>108.74999999999999</c:v>
                </c:pt>
                <c:pt idx="553">
                  <c:v>108.5</c:v>
                </c:pt>
                <c:pt idx="554">
                  <c:v>108.25</c:v>
                </c:pt>
                <c:pt idx="555">
                  <c:v>108</c:v>
                </c:pt>
                <c:pt idx="556">
                  <c:v>107.74999999999999</c:v>
                </c:pt>
                <c:pt idx="557">
                  <c:v>107.5</c:v>
                </c:pt>
                <c:pt idx="558">
                  <c:v>107.25</c:v>
                </c:pt>
                <c:pt idx="559">
                  <c:v>107</c:v>
                </c:pt>
                <c:pt idx="560">
                  <c:v>106.74999999999999</c:v>
                </c:pt>
                <c:pt idx="561">
                  <c:v>106.5</c:v>
                </c:pt>
                <c:pt idx="562">
                  <c:v>106.25</c:v>
                </c:pt>
                <c:pt idx="563">
                  <c:v>106</c:v>
                </c:pt>
                <c:pt idx="564">
                  <c:v>105.75000000000001</c:v>
                </c:pt>
                <c:pt idx="565">
                  <c:v>105.5</c:v>
                </c:pt>
                <c:pt idx="566">
                  <c:v>105.25</c:v>
                </c:pt>
                <c:pt idx="567">
                  <c:v>105</c:v>
                </c:pt>
                <c:pt idx="568">
                  <c:v>104.75000000000001</c:v>
                </c:pt>
                <c:pt idx="569">
                  <c:v>104.5</c:v>
                </c:pt>
                <c:pt idx="570">
                  <c:v>104.25</c:v>
                </c:pt>
                <c:pt idx="571">
                  <c:v>104</c:v>
                </c:pt>
                <c:pt idx="572">
                  <c:v>103.75000000000001</c:v>
                </c:pt>
                <c:pt idx="573">
                  <c:v>103.49999999999999</c:v>
                </c:pt>
                <c:pt idx="574">
                  <c:v>103.25</c:v>
                </c:pt>
                <c:pt idx="575">
                  <c:v>103</c:v>
                </c:pt>
                <c:pt idx="576">
                  <c:v>102.75000000000001</c:v>
                </c:pt>
                <c:pt idx="577">
                  <c:v>102.49999999999999</c:v>
                </c:pt>
                <c:pt idx="578">
                  <c:v>102.25</c:v>
                </c:pt>
                <c:pt idx="579">
                  <c:v>102</c:v>
                </c:pt>
                <c:pt idx="580">
                  <c:v>101.75</c:v>
                </c:pt>
                <c:pt idx="581">
                  <c:v>101.49999999999999</c:v>
                </c:pt>
                <c:pt idx="582">
                  <c:v>101.25</c:v>
                </c:pt>
                <c:pt idx="583">
                  <c:v>101</c:v>
                </c:pt>
                <c:pt idx="584">
                  <c:v>100.75</c:v>
                </c:pt>
                <c:pt idx="585">
                  <c:v>100.49999999999999</c:v>
                </c:pt>
                <c:pt idx="586">
                  <c:v>100.25</c:v>
                </c:pt>
                <c:pt idx="587">
                  <c:v>100</c:v>
                </c:pt>
                <c:pt idx="588">
                  <c:v>99.75</c:v>
                </c:pt>
                <c:pt idx="589">
                  <c:v>99.5</c:v>
                </c:pt>
                <c:pt idx="590">
                  <c:v>99.25</c:v>
                </c:pt>
                <c:pt idx="591">
                  <c:v>99</c:v>
                </c:pt>
                <c:pt idx="592">
                  <c:v>98.75</c:v>
                </c:pt>
                <c:pt idx="593">
                  <c:v>98.5</c:v>
                </c:pt>
                <c:pt idx="594">
                  <c:v>98.25</c:v>
                </c:pt>
                <c:pt idx="595">
                  <c:v>98</c:v>
                </c:pt>
                <c:pt idx="596">
                  <c:v>97.75</c:v>
                </c:pt>
                <c:pt idx="597">
                  <c:v>97.5</c:v>
                </c:pt>
                <c:pt idx="598">
                  <c:v>97.25</c:v>
                </c:pt>
                <c:pt idx="599">
                  <c:v>97</c:v>
                </c:pt>
                <c:pt idx="600">
                  <c:v>96.75</c:v>
                </c:pt>
                <c:pt idx="601">
                  <c:v>96.5</c:v>
                </c:pt>
                <c:pt idx="602">
                  <c:v>96.25</c:v>
                </c:pt>
                <c:pt idx="603">
                  <c:v>96</c:v>
                </c:pt>
                <c:pt idx="604">
                  <c:v>95.75</c:v>
                </c:pt>
                <c:pt idx="605">
                  <c:v>95.5</c:v>
                </c:pt>
                <c:pt idx="606">
                  <c:v>95.25</c:v>
                </c:pt>
                <c:pt idx="607">
                  <c:v>95</c:v>
                </c:pt>
                <c:pt idx="608">
                  <c:v>94.75</c:v>
                </c:pt>
                <c:pt idx="609">
                  <c:v>94.5</c:v>
                </c:pt>
                <c:pt idx="610">
                  <c:v>94.25</c:v>
                </c:pt>
                <c:pt idx="611">
                  <c:v>94</c:v>
                </c:pt>
                <c:pt idx="612">
                  <c:v>93.75</c:v>
                </c:pt>
                <c:pt idx="613">
                  <c:v>93.5</c:v>
                </c:pt>
                <c:pt idx="614">
                  <c:v>93.25</c:v>
                </c:pt>
                <c:pt idx="615">
                  <c:v>93</c:v>
                </c:pt>
                <c:pt idx="616">
                  <c:v>92.75</c:v>
                </c:pt>
                <c:pt idx="617">
                  <c:v>92.5</c:v>
                </c:pt>
                <c:pt idx="618">
                  <c:v>92.25</c:v>
                </c:pt>
                <c:pt idx="619">
                  <c:v>92</c:v>
                </c:pt>
                <c:pt idx="620">
                  <c:v>91.75</c:v>
                </c:pt>
                <c:pt idx="621">
                  <c:v>91.5</c:v>
                </c:pt>
                <c:pt idx="622">
                  <c:v>91.25</c:v>
                </c:pt>
                <c:pt idx="623">
                  <c:v>91</c:v>
                </c:pt>
                <c:pt idx="624">
                  <c:v>90.75</c:v>
                </c:pt>
                <c:pt idx="625">
                  <c:v>90.5</c:v>
                </c:pt>
                <c:pt idx="626">
                  <c:v>90.25</c:v>
                </c:pt>
                <c:pt idx="627">
                  <c:v>90</c:v>
                </c:pt>
                <c:pt idx="628">
                  <c:v>89.75</c:v>
                </c:pt>
                <c:pt idx="629">
                  <c:v>89.5</c:v>
                </c:pt>
                <c:pt idx="630">
                  <c:v>89.25</c:v>
                </c:pt>
                <c:pt idx="631">
                  <c:v>89</c:v>
                </c:pt>
                <c:pt idx="632">
                  <c:v>88.75</c:v>
                </c:pt>
                <c:pt idx="633">
                  <c:v>88.5</c:v>
                </c:pt>
                <c:pt idx="634">
                  <c:v>88.25</c:v>
                </c:pt>
                <c:pt idx="635">
                  <c:v>88</c:v>
                </c:pt>
                <c:pt idx="636">
                  <c:v>87.75</c:v>
                </c:pt>
                <c:pt idx="637">
                  <c:v>87.5</c:v>
                </c:pt>
                <c:pt idx="638">
                  <c:v>87.75</c:v>
                </c:pt>
                <c:pt idx="639">
                  <c:v>88</c:v>
                </c:pt>
                <c:pt idx="640">
                  <c:v>88.25</c:v>
                </c:pt>
                <c:pt idx="641">
                  <c:v>88.5</c:v>
                </c:pt>
                <c:pt idx="642">
                  <c:v>88.75</c:v>
                </c:pt>
                <c:pt idx="643">
                  <c:v>89</c:v>
                </c:pt>
                <c:pt idx="644">
                  <c:v>89.25</c:v>
                </c:pt>
                <c:pt idx="645">
                  <c:v>89.5</c:v>
                </c:pt>
                <c:pt idx="646">
                  <c:v>89.75</c:v>
                </c:pt>
                <c:pt idx="647">
                  <c:v>90</c:v>
                </c:pt>
                <c:pt idx="648">
                  <c:v>90.25</c:v>
                </c:pt>
                <c:pt idx="649">
                  <c:v>90.5</c:v>
                </c:pt>
                <c:pt idx="650">
                  <c:v>90.75</c:v>
                </c:pt>
                <c:pt idx="651">
                  <c:v>91</c:v>
                </c:pt>
                <c:pt idx="652">
                  <c:v>91.25</c:v>
                </c:pt>
                <c:pt idx="653">
                  <c:v>91.5</c:v>
                </c:pt>
                <c:pt idx="654">
                  <c:v>91.75</c:v>
                </c:pt>
                <c:pt idx="655">
                  <c:v>92</c:v>
                </c:pt>
                <c:pt idx="656">
                  <c:v>92.25</c:v>
                </c:pt>
                <c:pt idx="657">
                  <c:v>92.5</c:v>
                </c:pt>
                <c:pt idx="658">
                  <c:v>92.75</c:v>
                </c:pt>
                <c:pt idx="659">
                  <c:v>93</c:v>
                </c:pt>
                <c:pt idx="660">
                  <c:v>93.25</c:v>
                </c:pt>
                <c:pt idx="661">
                  <c:v>93.5</c:v>
                </c:pt>
                <c:pt idx="662">
                  <c:v>93.75</c:v>
                </c:pt>
                <c:pt idx="663">
                  <c:v>94</c:v>
                </c:pt>
                <c:pt idx="664">
                  <c:v>94.25</c:v>
                </c:pt>
                <c:pt idx="665">
                  <c:v>94.5</c:v>
                </c:pt>
                <c:pt idx="666">
                  <c:v>94.75</c:v>
                </c:pt>
                <c:pt idx="667">
                  <c:v>95</c:v>
                </c:pt>
                <c:pt idx="668">
                  <c:v>95.25</c:v>
                </c:pt>
                <c:pt idx="669">
                  <c:v>95.5</c:v>
                </c:pt>
                <c:pt idx="670">
                  <c:v>95.75</c:v>
                </c:pt>
                <c:pt idx="671">
                  <c:v>96</c:v>
                </c:pt>
                <c:pt idx="672">
                  <c:v>96.25</c:v>
                </c:pt>
                <c:pt idx="673">
                  <c:v>96.5</c:v>
                </c:pt>
                <c:pt idx="674">
                  <c:v>96.75</c:v>
                </c:pt>
                <c:pt idx="675">
                  <c:v>97</c:v>
                </c:pt>
                <c:pt idx="676">
                  <c:v>97.25</c:v>
                </c:pt>
                <c:pt idx="677">
                  <c:v>97.5</c:v>
                </c:pt>
                <c:pt idx="678">
                  <c:v>97.75</c:v>
                </c:pt>
                <c:pt idx="679">
                  <c:v>98</c:v>
                </c:pt>
                <c:pt idx="680">
                  <c:v>98.25</c:v>
                </c:pt>
                <c:pt idx="681">
                  <c:v>98.5</c:v>
                </c:pt>
                <c:pt idx="682">
                  <c:v>98.75</c:v>
                </c:pt>
                <c:pt idx="683">
                  <c:v>99</c:v>
                </c:pt>
                <c:pt idx="684">
                  <c:v>99.25</c:v>
                </c:pt>
                <c:pt idx="685">
                  <c:v>99.5</c:v>
                </c:pt>
                <c:pt idx="686">
                  <c:v>99.75</c:v>
                </c:pt>
                <c:pt idx="687">
                  <c:v>100</c:v>
                </c:pt>
                <c:pt idx="688">
                  <c:v>100.25</c:v>
                </c:pt>
                <c:pt idx="689">
                  <c:v>100.49999999999999</c:v>
                </c:pt>
                <c:pt idx="690">
                  <c:v>100.75</c:v>
                </c:pt>
                <c:pt idx="691">
                  <c:v>101</c:v>
                </c:pt>
                <c:pt idx="692">
                  <c:v>101.25</c:v>
                </c:pt>
                <c:pt idx="693">
                  <c:v>101.49999999999999</c:v>
                </c:pt>
                <c:pt idx="694">
                  <c:v>101.75</c:v>
                </c:pt>
                <c:pt idx="695">
                  <c:v>102</c:v>
                </c:pt>
                <c:pt idx="696">
                  <c:v>102.25</c:v>
                </c:pt>
                <c:pt idx="697">
                  <c:v>102.49999999999999</c:v>
                </c:pt>
                <c:pt idx="698">
                  <c:v>102.75000000000001</c:v>
                </c:pt>
                <c:pt idx="699">
                  <c:v>103</c:v>
                </c:pt>
                <c:pt idx="700">
                  <c:v>103.25</c:v>
                </c:pt>
                <c:pt idx="701">
                  <c:v>103.49999999999999</c:v>
                </c:pt>
                <c:pt idx="702">
                  <c:v>103.75000000000001</c:v>
                </c:pt>
                <c:pt idx="703">
                  <c:v>104</c:v>
                </c:pt>
                <c:pt idx="704">
                  <c:v>104.25</c:v>
                </c:pt>
                <c:pt idx="705">
                  <c:v>104.5</c:v>
                </c:pt>
                <c:pt idx="706">
                  <c:v>104.75000000000001</c:v>
                </c:pt>
                <c:pt idx="707">
                  <c:v>105</c:v>
                </c:pt>
                <c:pt idx="708">
                  <c:v>105.25</c:v>
                </c:pt>
                <c:pt idx="709">
                  <c:v>105.5</c:v>
                </c:pt>
                <c:pt idx="710">
                  <c:v>105.75000000000001</c:v>
                </c:pt>
                <c:pt idx="711">
                  <c:v>106</c:v>
                </c:pt>
                <c:pt idx="712">
                  <c:v>106.25</c:v>
                </c:pt>
                <c:pt idx="713">
                  <c:v>106.5</c:v>
                </c:pt>
                <c:pt idx="714">
                  <c:v>106.74999999999999</c:v>
                </c:pt>
                <c:pt idx="715">
                  <c:v>107</c:v>
                </c:pt>
                <c:pt idx="716">
                  <c:v>107.25</c:v>
                </c:pt>
                <c:pt idx="717">
                  <c:v>107.5</c:v>
                </c:pt>
                <c:pt idx="718">
                  <c:v>107.74999999999999</c:v>
                </c:pt>
                <c:pt idx="719">
                  <c:v>108</c:v>
                </c:pt>
                <c:pt idx="720">
                  <c:v>108.25</c:v>
                </c:pt>
                <c:pt idx="721">
                  <c:v>108.5</c:v>
                </c:pt>
                <c:pt idx="722">
                  <c:v>108.74999999999999</c:v>
                </c:pt>
                <c:pt idx="723">
                  <c:v>109.00000000000001</c:v>
                </c:pt>
                <c:pt idx="724">
                  <c:v>109.25</c:v>
                </c:pt>
                <c:pt idx="725">
                  <c:v>109.5</c:v>
                </c:pt>
                <c:pt idx="726">
                  <c:v>109.74999999999999</c:v>
                </c:pt>
                <c:pt idx="727">
                  <c:v>110.00000000000001</c:v>
                </c:pt>
                <c:pt idx="728">
                  <c:v>110.25</c:v>
                </c:pt>
                <c:pt idx="729">
                  <c:v>110.5</c:v>
                </c:pt>
                <c:pt idx="730">
                  <c:v>110.75</c:v>
                </c:pt>
                <c:pt idx="731">
                  <c:v>111.00000000000001</c:v>
                </c:pt>
                <c:pt idx="732">
                  <c:v>111.25</c:v>
                </c:pt>
                <c:pt idx="733">
                  <c:v>111.5</c:v>
                </c:pt>
                <c:pt idx="734">
                  <c:v>111.75</c:v>
                </c:pt>
                <c:pt idx="735">
                  <c:v>112.00000000000001</c:v>
                </c:pt>
                <c:pt idx="736">
                  <c:v>112.25</c:v>
                </c:pt>
                <c:pt idx="737">
                  <c:v>112.5</c:v>
                </c:pt>
                <c:pt idx="738">
                  <c:v>112.75</c:v>
                </c:pt>
                <c:pt idx="739">
                  <c:v>112.99999999999999</c:v>
                </c:pt>
                <c:pt idx="740">
                  <c:v>113.25</c:v>
                </c:pt>
                <c:pt idx="741">
                  <c:v>113.5</c:v>
                </c:pt>
                <c:pt idx="742">
                  <c:v>113.75</c:v>
                </c:pt>
                <c:pt idx="743">
                  <c:v>113.99999999999999</c:v>
                </c:pt>
                <c:pt idx="744">
                  <c:v>114.25</c:v>
                </c:pt>
                <c:pt idx="745">
                  <c:v>114.5</c:v>
                </c:pt>
                <c:pt idx="746">
                  <c:v>114.75</c:v>
                </c:pt>
                <c:pt idx="747">
                  <c:v>114.99999999999999</c:v>
                </c:pt>
                <c:pt idx="748">
                  <c:v>115.25000000000001</c:v>
                </c:pt>
                <c:pt idx="749">
                  <c:v>115.5</c:v>
                </c:pt>
                <c:pt idx="750">
                  <c:v>115.75</c:v>
                </c:pt>
                <c:pt idx="751">
                  <c:v>115.99999999999999</c:v>
                </c:pt>
                <c:pt idx="752">
                  <c:v>116.25000000000001</c:v>
                </c:pt>
                <c:pt idx="753">
                  <c:v>116.5</c:v>
                </c:pt>
                <c:pt idx="754">
                  <c:v>116.75</c:v>
                </c:pt>
                <c:pt idx="755">
                  <c:v>117</c:v>
                </c:pt>
                <c:pt idx="756">
                  <c:v>117.25000000000001</c:v>
                </c:pt>
                <c:pt idx="757">
                  <c:v>117.5</c:v>
                </c:pt>
                <c:pt idx="758">
                  <c:v>117.75</c:v>
                </c:pt>
                <c:pt idx="759">
                  <c:v>118</c:v>
                </c:pt>
                <c:pt idx="760">
                  <c:v>118.25000000000001</c:v>
                </c:pt>
                <c:pt idx="761">
                  <c:v>118.5</c:v>
                </c:pt>
                <c:pt idx="762">
                  <c:v>118.75</c:v>
                </c:pt>
                <c:pt idx="763">
                  <c:v>119</c:v>
                </c:pt>
                <c:pt idx="764">
                  <c:v>119.24999999999999</c:v>
                </c:pt>
                <c:pt idx="765">
                  <c:v>119.5</c:v>
                </c:pt>
                <c:pt idx="766">
                  <c:v>119.75</c:v>
                </c:pt>
                <c:pt idx="767">
                  <c:v>120</c:v>
                </c:pt>
                <c:pt idx="768">
                  <c:v>120.24999999999999</c:v>
                </c:pt>
                <c:pt idx="769">
                  <c:v>120.5</c:v>
                </c:pt>
                <c:pt idx="770">
                  <c:v>120.75</c:v>
                </c:pt>
                <c:pt idx="771">
                  <c:v>121</c:v>
                </c:pt>
                <c:pt idx="772">
                  <c:v>121.24999999999999</c:v>
                </c:pt>
                <c:pt idx="773">
                  <c:v>121.50000000000001</c:v>
                </c:pt>
                <c:pt idx="774">
                  <c:v>121.75</c:v>
                </c:pt>
                <c:pt idx="775">
                  <c:v>122</c:v>
                </c:pt>
                <c:pt idx="776">
                  <c:v>122.24999999999999</c:v>
                </c:pt>
                <c:pt idx="777">
                  <c:v>122.50000000000001</c:v>
                </c:pt>
                <c:pt idx="778">
                  <c:v>122.75</c:v>
                </c:pt>
                <c:pt idx="779">
                  <c:v>123</c:v>
                </c:pt>
                <c:pt idx="780">
                  <c:v>123.25</c:v>
                </c:pt>
                <c:pt idx="781">
                  <c:v>123.50000000000001</c:v>
                </c:pt>
                <c:pt idx="782">
                  <c:v>123.75</c:v>
                </c:pt>
                <c:pt idx="783">
                  <c:v>124</c:v>
                </c:pt>
                <c:pt idx="784">
                  <c:v>124.25</c:v>
                </c:pt>
                <c:pt idx="785">
                  <c:v>124.50000000000001</c:v>
                </c:pt>
                <c:pt idx="786">
                  <c:v>124.75</c:v>
                </c:pt>
                <c:pt idx="787">
                  <c:v>125</c:v>
                </c:pt>
                <c:pt idx="788">
                  <c:v>125.25</c:v>
                </c:pt>
                <c:pt idx="789">
                  <c:v>125.49999999999999</c:v>
                </c:pt>
                <c:pt idx="790">
                  <c:v>125.75</c:v>
                </c:pt>
                <c:pt idx="791">
                  <c:v>126</c:v>
                </c:pt>
                <c:pt idx="792">
                  <c:v>126.25</c:v>
                </c:pt>
                <c:pt idx="793">
                  <c:v>126.49999999999999</c:v>
                </c:pt>
                <c:pt idx="794">
                  <c:v>126.75</c:v>
                </c:pt>
                <c:pt idx="795">
                  <c:v>127</c:v>
                </c:pt>
                <c:pt idx="796">
                  <c:v>127.25</c:v>
                </c:pt>
                <c:pt idx="797">
                  <c:v>127.49999999999999</c:v>
                </c:pt>
                <c:pt idx="798">
                  <c:v>127.75000000000001</c:v>
                </c:pt>
                <c:pt idx="799">
                  <c:v>128</c:v>
                </c:pt>
                <c:pt idx="800">
                  <c:v>128.25</c:v>
                </c:pt>
                <c:pt idx="801">
                  <c:v>128.5</c:v>
                </c:pt>
                <c:pt idx="802">
                  <c:v>128.75</c:v>
                </c:pt>
                <c:pt idx="803">
                  <c:v>129</c:v>
                </c:pt>
                <c:pt idx="804">
                  <c:v>129.25</c:v>
                </c:pt>
                <c:pt idx="805">
                  <c:v>129.5</c:v>
                </c:pt>
                <c:pt idx="806">
                  <c:v>129.75</c:v>
                </c:pt>
                <c:pt idx="807">
                  <c:v>130</c:v>
                </c:pt>
                <c:pt idx="808">
                  <c:v>130.25</c:v>
                </c:pt>
                <c:pt idx="809">
                  <c:v>130.5</c:v>
                </c:pt>
                <c:pt idx="810">
                  <c:v>130.75</c:v>
                </c:pt>
                <c:pt idx="811">
                  <c:v>131</c:v>
                </c:pt>
                <c:pt idx="812">
                  <c:v>131.25</c:v>
                </c:pt>
                <c:pt idx="813">
                  <c:v>131.5</c:v>
                </c:pt>
                <c:pt idx="814">
                  <c:v>131.75</c:v>
                </c:pt>
                <c:pt idx="815">
                  <c:v>132</c:v>
                </c:pt>
                <c:pt idx="816">
                  <c:v>132.25</c:v>
                </c:pt>
                <c:pt idx="817">
                  <c:v>132.5</c:v>
                </c:pt>
                <c:pt idx="818">
                  <c:v>132.75</c:v>
                </c:pt>
                <c:pt idx="819">
                  <c:v>133</c:v>
                </c:pt>
                <c:pt idx="820">
                  <c:v>133.25</c:v>
                </c:pt>
                <c:pt idx="821">
                  <c:v>133.5</c:v>
                </c:pt>
                <c:pt idx="822">
                  <c:v>133.75</c:v>
                </c:pt>
                <c:pt idx="823">
                  <c:v>134</c:v>
                </c:pt>
                <c:pt idx="824">
                  <c:v>134.25</c:v>
                </c:pt>
                <c:pt idx="825">
                  <c:v>134.5</c:v>
                </c:pt>
                <c:pt idx="826">
                  <c:v>134.75</c:v>
                </c:pt>
                <c:pt idx="827">
                  <c:v>135</c:v>
                </c:pt>
                <c:pt idx="828">
                  <c:v>135.25</c:v>
                </c:pt>
                <c:pt idx="829">
                  <c:v>135.5</c:v>
                </c:pt>
                <c:pt idx="830">
                  <c:v>135.75</c:v>
                </c:pt>
                <c:pt idx="831">
                  <c:v>136</c:v>
                </c:pt>
                <c:pt idx="832">
                  <c:v>136.25</c:v>
                </c:pt>
                <c:pt idx="833">
                  <c:v>136.5</c:v>
                </c:pt>
                <c:pt idx="834">
                  <c:v>136.75</c:v>
                </c:pt>
                <c:pt idx="835">
                  <c:v>137</c:v>
                </c:pt>
                <c:pt idx="836">
                  <c:v>137.25</c:v>
                </c:pt>
                <c:pt idx="837">
                  <c:v>137.5</c:v>
                </c:pt>
                <c:pt idx="838">
                  <c:v>137.75</c:v>
                </c:pt>
                <c:pt idx="839">
                  <c:v>138</c:v>
                </c:pt>
                <c:pt idx="840">
                  <c:v>138.25</c:v>
                </c:pt>
                <c:pt idx="841">
                  <c:v>138.5</c:v>
                </c:pt>
                <c:pt idx="842">
                  <c:v>138.75</c:v>
                </c:pt>
                <c:pt idx="843">
                  <c:v>139</c:v>
                </c:pt>
                <c:pt idx="844">
                  <c:v>139.25</c:v>
                </c:pt>
                <c:pt idx="845">
                  <c:v>139.5</c:v>
                </c:pt>
                <c:pt idx="846">
                  <c:v>139.75</c:v>
                </c:pt>
                <c:pt idx="847">
                  <c:v>140</c:v>
                </c:pt>
                <c:pt idx="848">
                  <c:v>140.25</c:v>
                </c:pt>
                <c:pt idx="849">
                  <c:v>140.5</c:v>
                </c:pt>
                <c:pt idx="850">
                  <c:v>140.75</c:v>
                </c:pt>
                <c:pt idx="851">
                  <c:v>141</c:v>
                </c:pt>
                <c:pt idx="852">
                  <c:v>141.25</c:v>
                </c:pt>
                <c:pt idx="853">
                  <c:v>141.5</c:v>
                </c:pt>
                <c:pt idx="854">
                  <c:v>141.75</c:v>
                </c:pt>
                <c:pt idx="855">
                  <c:v>142</c:v>
                </c:pt>
                <c:pt idx="856">
                  <c:v>142.25</c:v>
                </c:pt>
                <c:pt idx="857">
                  <c:v>142.5</c:v>
                </c:pt>
                <c:pt idx="858">
                  <c:v>142.75</c:v>
                </c:pt>
                <c:pt idx="859">
                  <c:v>143</c:v>
                </c:pt>
                <c:pt idx="860">
                  <c:v>143.25</c:v>
                </c:pt>
                <c:pt idx="861">
                  <c:v>143.5</c:v>
                </c:pt>
                <c:pt idx="862">
                  <c:v>143.75</c:v>
                </c:pt>
                <c:pt idx="863">
                  <c:v>144</c:v>
                </c:pt>
                <c:pt idx="864">
                  <c:v>144.25</c:v>
                </c:pt>
                <c:pt idx="865">
                  <c:v>144.5</c:v>
                </c:pt>
                <c:pt idx="866">
                  <c:v>144.75</c:v>
                </c:pt>
                <c:pt idx="867">
                  <c:v>145</c:v>
                </c:pt>
                <c:pt idx="868">
                  <c:v>145.25</c:v>
                </c:pt>
                <c:pt idx="869">
                  <c:v>145.5</c:v>
                </c:pt>
                <c:pt idx="870">
                  <c:v>145.75</c:v>
                </c:pt>
                <c:pt idx="871">
                  <c:v>146</c:v>
                </c:pt>
                <c:pt idx="872">
                  <c:v>146.25</c:v>
                </c:pt>
                <c:pt idx="873">
                  <c:v>146.5</c:v>
                </c:pt>
                <c:pt idx="874">
                  <c:v>146.75</c:v>
                </c:pt>
                <c:pt idx="875">
                  <c:v>147</c:v>
                </c:pt>
                <c:pt idx="876">
                  <c:v>147.25</c:v>
                </c:pt>
                <c:pt idx="877">
                  <c:v>147.5</c:v>
                </c:pt>
                <c:pt idx="878">
                  <c:v>147.75</c:v>
                </c:pt>
                <c:pt idx="879">
                  <c:v>148</c:v>
                </c:pt>
                <c:pt idx="880">
                  <c:v>148.25</c:v>
                </c:pt>
                <c:pt idx="881">
                  <c:v>148.5</c:v>
                </c:pt>
                <c:pt idx="882">
                  <c:v>148.75</c:v>
                </c:pt>
                <c:pt idx="883">
                  <c:v>149</c:v>
                </c:pt>
                <c:pt idx="884">
                  <c:v>149.25</c:v>
                </c:pt>
                <c:pt idx="885">
                  <c:v>149.5</c:v>
                </c:pt>
                <c:pt idx="886">
                  <c:v>149.75</c:v>
                </c:pt>
                <c:pt idx="887">
                  <c:v>150</c:v>
                </c:pt>
                <c:pt idx="888">
                  <c:v>149.75</c:v>
                </c:pt>
                <c:pt idx="889">
                  <c:v>149.5</c:v>
                </c:pt>
                <c:pt idx="890">
                  <c:v>149.25</c:v>
                </c:pt>
                <c:pt idx="891">
                  <c:v>149</c:v>
                </c:pt>
                <c:pt idx="892">
                  <c:v>148.75</c:v>
                </c:pt>
                <c:pt idx="893">
                  <c:v>148.5</c:v>
                </c:pt>
                <c:pt idx="894">
                  <c:v>148.25</c:v>
                </c:pt>
                <c:pt idx="895">
                  <c:v>148</c:v>
                </c:pt>
                <c:pt idx="896">
                  <c:v>147.75</c:v>
                </c:pt>
                <c:pt idx="897">
                  <c:v>147.5</c:v>
                </c:pt>
                <c:pt idx="898">
                  <c:v>147.25</c:v>
                </c:pt>
                <c:pt idx="899">
                  <c:v>147</c:v>
                </c:pt>
                <c:pt idx="900">
                  <c:v>146.75</c:v>
                </c:pt>
                <c:pt idx="901">
                  <c:v>146.5</c:v>
                </c:pt>
                <c:pt idx="902">
                  <c:v>146.25</c:v>
                </c:pt>
                <c:pt idx="903">
                  <c:v>146</c:v>
                </c:pt>
                <c:pt idx="904">
                  <c:v>145.75</c:v>
                </c:pt>
                <c:pt idx="905">
                  <c:v>145.5</c:v>
                </c:pt>
                <c:pt idx="906">
                  <c:v>145.25</c:v>
                </c:pt>
                <c:pt idx="907">
                  <c:v>145</c:v>
                </c:pt>
                <c:pt idx="908">
                  <c:v>144.75</c:v>
                </c:pt>
                <c:pt idx="909">
                  <c:v>144.5</c:v>
                </c:pt>
                <c:pt idx="910">
                  <c:v>144.25</c:v>
                </c:pt>
                <c:pt idx="911">
                  <c:v>144</c:v>
                </c:pt>
                <c:pt idx="912">
                  <c:v>143.75</c:v>
                </c:pt>
                <c:pt idx="913">
                  <c:v>143.5</c:v>
                </c:pt>
                <c:pt idx="914">
                  <c:v>143.25</c:v>
                </c:pt>
                <c:pt idx="915">
                  <c:v>143</c:v>
                </c:pt>
                <c:pt idx="916">
                  <c:v>142.75</c:v>
                </c:pt>
                <c:pt idx="917">
                  <c:v>142.5</c:v>
                </c:pt>
                <c:pt idx="918">
                  <c:v>142.25</c:v>
                </c:pt>
                <c:pt idx="919">
                  <c:v>142</c:v>
                </c:pt>
                <c:pt idx="920">
                  <c:v>141.75</c:v>
                </c:pt>
                <c:pt idx="921">
                  <c:v>141.5</c:v>
                </c:pt>
                <c:pt idx="922">
                  <c:v>141.25</c:v>
                </c:pt>
                <c:pt idx="923">
                  <c:v>141</c:v>
                </c:pt>
                <c:pt idx="924">
                  <c:v>140.75</c:v>
                </c:pt>
                <c:pt idx="925">
                  <c:v>140.5</c:v>
                </c:pt>
                <c:pt idx="926">
                  <c:v>140.25</c:v>
                </c:pt>
                <c:pt idx="927">
                  <c:v>140</c:v>
                </c:pt>
                <c:pt idx="928">
                  <c:v>139.75</c:v>
                </c:pt>
                <c:pt idx="929">
                  <c:v>139.5</c:v>
                </c:pt>
                <c:pt idx="930">
                  <c:v>139.25</c:v>
                </c:pt>
                <c:pt idx="931">
                  <c:v>139</c:v>
                </c:pt>
                <c:pt idx="932">
                  <c:v>138.75</c:v>
                </c:pt>
                <c:pt idx="933">
                  <c:v>138.5</c:v>
                </c:pt>
                <c:pt idx="934">
                  <c:v>138.25</c:v>
                </c:pt>
                <c:pt idx="935">
                  <c:v>138</c:v>
                </c:pt>
                <c:pt idx="936">
                  <c:v>137.75</c:v>
                </c:pt>
                <c:pt idx="937">
                  <c:v>137.5</c:v>
                </c:pt>
                <c:pt idx="938">
                  <c:v>137.25</c:v>
                </c:pt>
                <c:pt idx="939">
                  <c:v>137</c:v>
                </c:pt>
                <c:pt idx="940">
                  <c:v>136.75</c:v>
                </c:pt>
                <c:pt idx="941">
                  <c:v>136.5</c:v>
                </c:pt>
                <c:pt idx="942">
                  <c:v>136.25</c:v>
                </c:pt>
                <c:pt idx="943">
                  <c:v>136</c:v>
                </c:pt>
                <c:pt idx="944">
                  <c:v>135.75</c:v>
                </c:pt>
                <c:pt idx="945">
                  <c:v>135.5</c:v>
                </c:pt>
                <c:pt idx="946">
                  <c:v>135.25</c:v>
                </c:pt>
                <c:pt idx="947">
                  <c:v>135</c:v>
                </c:pt>
                <c:pt idx="948">
                  <c:v>134.75</c:v>
                </c:pt>
                <c:pt idx="949">
                  <c:v>134.5</c:v>
                </c:pt>
                <c:pt idx="950">
                  <c:v>134.25</c:v>
                </c:pt>
                <c:pt idx="951">
                  <c:v>134</c:v>
                </c:pt>
                <c:pt idx="952">
                  <c:v>133.75</c:v>
                </c:pt>
                <c:pt idx="953">
                  <c:v>133.5</c:v>
                </c:pt>
                <c:pt idx="954">
                  <c:v>133.25</c:v>
                </c:pt>
                <c:pt idx="955">
                  <c:v>133</c:v>
                </c:pt>
                <c:pt idx="956">
                  <c:v>132.75</c:v>
                </c:pt>
                <c:pt idx="957">
                  <c:v>132.5</c:v>
                </c:pt>
                <c:pt idx="958">
                  <c:v>132.25</c:v>
                </c:pt>
                <c:pt idx="959">
                  <c:v>132</c:v>
                </c:pt>
                <c:pt idx="960">
                  <c:v>131.75</c:v>
                </c:pt>
                <c:pt idx="961">
                  <c:v>131.5</c:v>
                </c:pt>
                <c:pt idx="962">
                  <c:v>131.25</c:v>
                </c:pt>
                <c:pt idx="963">
                  <c:v>131</c:v>
                </c:pt>
                <c:pt idx="964">
                  <c:v>130.75</c:v>
                </c:pt>
                <c:pt idx="965">
                  <c:v>130.5</c:v>
                </c:pt>
                <c:pt idx="966">
                  <c:v>130.25</c:v>
                </c:pt>
                <c:pt idx="967">
                  <c:v>130</c:v>
                </c:pt>
                <c:pt idx="968">
                  <c:v>129.75</c:v>
                </c:pt>
                <c:pt idx="969">
                  <c:v>129.5</c:v>
                </c:pt>
                <c:pt idx="970">
                  <c:v>129.25</c:v>
                </c:pt>
                <c:pt idx="971">
                  <c:v>129</c:v>
                </c:pt>
                <c:pt idx="972">
                  <c:v>128.75</c:v>
                </c:pt>
                <c:pt idx="973">
                  <c:v>128.5</c:v>
                </c:pt>
                <c:pt idx="974">
                  <c:v>128.25</c:v>
                </c:pt>
                <c:pt idx="975">
                  <c:v>128</c:v>
                </c:pt>
                <c:pt idx="976">
                  <c:v>127.75000000000001</c:v>
                </c:pt>
                <c:pt idx="977">
                  <c:v>127.49999999999999</c:v>
                </c:pt>
                <c:pt idx="978">
                  <c:v>127.25</c:v>
                </c:pt>
                <c:pt idx="979">
                  <c:v>127</c:v>
                </c:pt>
                <c:pt idx="980">
                  <c:v>126.75</c:v>
                </c:pt>
                <c:pt idx="981">
                  <c:v>126.49999999999999</c:v>
                </c:pt>
                <c:pt idx="982">
                  <c:v>126.25</c:v>
                </c:pt>
                <c:pt idx="983">
                  <c:v>126</c:v>
                </c:pt>
                <c:pt idx="984">
                  <c:v>125.75</c:v>
                </c:pt>
                <c:pt idx="985">
                  <c:v>125.49999999999999</c:v>
                </c:pt>
                <c:pt idx="986">
                  <c:v>125.25</c:v>
                </c:pt>
                <c:pt idx="987">
                  <c:v>125</c:v>
                </c:pt>
                <c:pt idx="988">
                  <c:v>124.75</c:v>
                </c:pt>
                <c:pt idx="989">
                  <c:v>124.50000000000001</c:v>
                </c:pt>
                <c:pt idx="990">
                  <c:v>124.25</c:v>
                </c:pt>
                <c:pt idx="991">
                  <c:v>124</c:v>
                </c:pt>
                <c:pt idx="992">
                  <c:v>123.75</c:v>
                </c:pt>
                <c:pt idx="993">
                  <c:v>123.50000000000001</c:v>
                </c:pt>
                <c:pt idx="994">
                  <c:v>123.25</c:v>
                </c:pt>
                <c:pt idx="995">
                  <c:v>123</c:v>
                </c:pt>
                <c:pt idx="996">
                  <c:v>122.75</c:v>
                </c:pt>
                <c:pt idx="997">
                  <c:v>122.50000000000001</c:v>
                </c:pt>
                <c:pt idx="998">
                  <c:v>122.24999999999999</c:v>
                </c:pt>
                <c:pt idx="999">
                  <c:v>122</c:v>
                </c:pt>
                <c:pt idx="1000">
                  <c:v>121.75</c:v>
                </c:pt>
                <c:pt idx="1001">
                  <c:v>121.50000000000001</c:v>
                </c:pt>
                <c:pt idx="1002">
                  <c:v>121.24999999999999</c:v>
                </c:pt>
                <c:pt idx="1003">
                  <c:v>121</c:v>
                </c:pt>
                <c:pt idx="1004">
                  <c:v>120.75</c:v>
                </c:pt>
                <c:pt idx="1005">
                  <c:v>120.5</c:v>
                </c:pt>
                <c:pt idx="1006">
                  <c:v>120.24999999999999</c:v>
                </c:pt>
                <c:pt idx="1007">
                  <c:v>120</c:v>
                </c:pt>
                <c:pt idx="1008">
                  <c:v>119.75</c:v>
                </c:pt>
                <c:pt idx="1009">
                  <c:v>119.5</c:v>
                </c:pt>
                <c:pt idx="1010">
                  <c:v>119.24999999999999</c:v>
                </c:pt>
                <c:pt idx="1011">
                  <c:v>119</c:v>
                </c:pt>
                <c:pt idx="1012">
                  <c:v>118.75</c:v>
                </c:pt>
                <c:pt idx="1013">
                  <c:v>118.5</c:v>
                </c:pt>
                <c:pt idx="1014">
                  <c:v>118.25000000000001</c:v>
                </c:pt>
                <c:pt idx="1015">
                  <c:v>118</c:v>
                </c:pt>
                <c:pt idx="1016">
                  <c:v>117.75</c:v>
                </c:pt>
                <c:pt idx="1017">
                  <c:v>117.5</c:v>
                </c:pt>
                <c:pt idx="1018">
                  <c:v>117.25000000000001</c:v>
                </c:pt>
                <c:pt idx="1019">
                  <c:v>117</c:v>
                </c:pt>
                <c:pt idx="1020">
                  <c:v>116.75</c:v>
                </c:pt>
                <c:pt idx="1021">
                  <c:v>116.5</c:v>
                </c:pt>
                <c:pt idx="1022">
                  <c:v>116.25000000000001</c:v>
                </c:pt>
                <c:pt idx="1023">
                  <c:v>115.99999999999999</c:v>
                </c:pt>
                <c:pt idx="1024">
                  <c:v>115.75</c:v>
                </c:pt>
                <c:pt idx="1025">
                  <c:v>115.5</c:v>
                </c:pt>
                <c:pt idx="1026">
                  <c:v>115.25000000000001</c:v>
                </c:pt>
                <c:pt idx="1027">
                  <c:v>114.99999999999999</c:v>
                </c:pt>
                <c:pt idx="1028">
                  <c:v>114.75</c:v>
                </c:pt>
                <c:pt idx="1029">
                  <c:v>114.5</c:v>
                </c:pt>
                <c:pt idx="1030">
                  <c:v>114.25</c:v>
                </c:pt>
                <c:pt idx="1031">
                  <c:v>113.99999999999999</c:v>
                </c:pt>
                <c:pt idx="1032">
                  <c:v>113.75</c:v>
                </c:pt>
                <c:pt idx="1033">
                  <c:v>113.5</c:v>
                </c:pt>
                <c:pt idx="1034">
                  <c:v>113.25</c:v>
                </c:pt>
                <c:pt idx="1035">
                  <c:v>112.99999999999999</c:v>
                </c:pt>
                <c:pt idx="1036">
                  <c:v>112.75</c:v>
                </c:pt>
                <c:pt idx="1037">
                  <c:v>112.5</c:v>
                </c:pt>
                <c:pt idx="1038">
                  <c:v>112.25</c:v>
                </c:pt>
                <c:pt idx="1039">
                  <c:v>112.00000000000001</c:v>
                </c:pt>
                <c:pt idx="1040">
                  <c:v>111.75</c:v>
                </c:pt>
                <c:pt idx="1041">
                  <c:v>111.5</c:v>
                </c:pt>
                <c:pt idx="1042">
                  <c:v>111.25</c:v>
                </c:pt>
                <c:pt idx="1043">
                  <c:v>111.00000000000001</c:v>
                </c:pt>
                <c:pt idx="1044">
                  <c:v>110.75</c:v>
                </c:pt>
                <c:pt idx="1045">
                  <c:v>110.5</c:v>
                </c:pt>
                <c:pt idx="1046">
                  <c:v>110.25</c:v>
                </c:pt>
                <c:pt idx="1047">
                  <c:v>110.00000000000001</c:v>
                </c:pt>
                <c:pt idx="1048">
                  <c:v>109.74999999999999</c:v>
                </c:pt>
                <c:pt idx="1049">
                  <c:v>109.5</c:v>
                </c:pt>
                <c:pt idx="1050">
                  <c:v>109.25</c:v>
                </c:pt>
                <c:pt idx="1051">
                  <c:v>109.00000000000001</c:v>
                </c:pt>
                <c:pt idx="1052">
                  <c:v>108.74999999999999</c:v>
                </c:pt>
                <c:pt idx="1053">
                  <c:v>108.5</c:v>
                </c:pt>
                <c:pt idx="1054">
                  <c:v>108.25</c:v>
                </c:pt>
                <c:pt idx="1055">
                  <c:v>108</c:v>
                </c:pt>
                <c:pt idx="1056">
                  <c:v>107.74999999999999</c:v>
                </c:pt>
                <c:pt idx="1057">
                  <c:v>107.5</c:v>
                </c:pt>
                <c:pt idx="1058">
                  <c:v>107.25</c:v>
                </c:pt>
                <c:pt idx="1059">
                  <c:v>107</c:v>
                </c:pt>
                <c:pt idx="1060">
                  <c:v>106.74999999999999</c:v>
                </c:pt>
                <c:pt idx="1061">
                  <c:v>106.5</c:v>
                </c:pt>
                <c:pt idx="1062">
                  <c:v>106.25</c:v>
                </c:pt>
                <c:pt idx="1063">
                  <c:v>106</c:v>
                </c:pt>
                <c:pt idx="1064">
                  <c:v>105.75000000000001</c:v>
                </c:pt>
                <c:pt idx="1065">
                  <c:v>105.5</c:v>
                </c:pt>
                <c:pt idx="1066">
                  <c:v>105.25</c:v>
                </c:pt>
                <c:pt idx="1067">
                  <c:v>105</c:v>
                </c:pt>
                <c:pt idx="1068">
                  <c:v>104.75000000000001</c:v>
                </c:pt>
                <c:pt idx="1069">
                  <c:v>104.5</c:v>
                </c:pt>
                <c:pt idx="1070">
                  <c:v>104.25</c:v>
                </c:pt>
                <c:pt idx="1071">
                  <c:v>104</c:v>
                </c:pt>
                <c:pt idx="1072">
                  <c:v>103.75000000000001</c:v>
                </c:pt>
                <c:pt idx="1073">
                  <c:v>103.49999999999999</c:v>
                </c:pt>
                <c:pt idx="1074">
                  <c:v>103.25</c:v>
                </c:pt>
                <c:pt idx="1075">
                  <c:v>103</c:v>
                </c:pt>
                <c:pt idx="1076">
                  <c:v>102.75000000000001</c:v>
                </c:pt>
                <c:pt idx="1077">
                  <c:v>102.49999999999999</c:v>
                </c:pt>
                <c:pt idx="1078">
                  <c:v>102.25</c:v>
                </c:pt>
                <c:pt idx="1079">
                  <c:v>102</c:v>
                </c:pt>
                <c:pt idx="1080">
                  <c:v>101.75</c:v>
                </c:pt>
                <c:pt idx="1081">
                  <c:v>101.49999999999999</c:v>
                </c:pt>
                <c:pt idx="1082">
                  <c:v>101.25</c:v>
                </c:pt>
                <c:pt idx="1083">
                  <c:v>101</c:v>
                </c:pt>
                <c:pt idx="1084">
                  <c:v>100.75</c:v>
                </c:pt>
                <c:pt idx="1085">
                  <c:v>100.49999999999999</c:v>
                </c:pt>
                <c:pt idx="1086">
                  <c:v>100.25</c:v>
                </c:pt>
                <c:pt idx="1087">
                  <c:v>100</c:v>
                </c:pt>
                <c:pt idx="1088">
                  <c:v>100.25</c:v>
                </c:pt>
                <c:pt idx="1089">
                  <c:v>100.49999999999999</c:v>
                </c:pt>
                <c:pt idx="1090">
                  <c:v>100.75</c:v>
                </c:pt>
                <c:pt idx="1091">
                  <c:v>101</c:v>
                </c:pt>
                <c:pt idx="1092">
                  <c:v>101.25</c:v>
                </c:pt>
                <c:pt idx="1093">
                  <c:v>101.49999999999999</c:v>
                </c:pt>
                <c:pt idx="1094">
                  <c:v>101.75</c:v>
                </c:pt>
                <c:pt idx="1095">
                  <c:v>102</c:v>
                </c:pt>
                <c:pt idx="1096">
                  <c:v>102.25</c:v>
                </c:pt>
                <c:pt idx="1097">
                  <c:v>102.49999999999999</c:v>
                </c:pt>
                <c:pt idx="1098">
                  <c:v>102.75000000000001</c:v>
                </c:pt>
                <c:pt idx="1099">
                  <c:v>103</c:v>
                </c:pt>
                <c:pt idx="1100">
                  <c:v>103.25</c:v>
                </c:pt>
                <c:pt idx="1101">
                  <c:v>103.49999999999999</c:v>
                </c:pt>
                <c:pt idx="1102">
                  <c:v>103.75000000000001</c:v>
                </c:pt>
                <c:pt idx="1103">
                  <c:v>104</c:v>
                </c:pt>
                <c:pt idx="1104">
                  <c:v>104.25</c:v>
                </c:pt>
                <c:pt idx="1105">
                  <c:v>104.5</c:v>
                </c:pt>
                <c:pt idx="1106">
                  <c:v>104.75000000000001</c:v>
                </c:pt>
                <c:pt idx="1107">
                  <c:v>105</c:v>
                </c:pt>
                <c:pt idx="1108">
                  <c:v>105.25</c:v>
                </c:pt>
                <c:pt idx="1109">
                  <c:v>105.5</c:v>
                </c:pt>
                <c:pt idx="1110">
                  <c:v>105.75000000000001</c:v>
                </c:pt>
                <c:pt idx="1111">
                  <c:v>106</c:v>
                </c:pt>
                <c:pt idx="1112">
                  <c:v>106.25</c:v>
                </c:pt>
                <c:pt idx="1113">
                  <c:v>106.5</c:v>
                </c:pt>
                <c:pt idx="1114">
                  <c:v>106.74999999999999</c:v>
                </c:pt>
                <c:pt idx="1115">
                  <c:v>107</c:v>
                </c:pt>
                <c:pt idx="1116">
                  <c:v>107.25</c:v>
                </c:pt>
                <c:pt idx="1117">
                  <c:v>107.5</c:v>
                </c:pt>
                <c:pt idx="1118">
                  <c:v>107.74999999999999</c:v>
                </c:pt>
                <c:pt idx="1119">
                  <c:v>108</c:v>
                </c:pt>
                <c:pt idx="1120">
                  <c:v>108.25</c:v>
                </c:pt>
                <c:pt idx="1121">
                  <c:v>108.5</c:v>
                </c:pt>
                <c:pt idx="1122">
                  <c:v>108.74999999999999</c:v>
                </c:pt>
                <c:pt idx="1123">
                  <c:v>109.00000000000001</c:v>
                </c:pt>
                <c:pt idx="1124">
                  <c:v>109.25</c:v>
                </c:pt>
                <c:pt idx="1125">
                  <c:v>109.5</c:v>
                </c:pt>
                <c:pt idx="1126">
                  <c:v>109.74999999999999</c:v>
                </c:pt>
                <c:pt idx="1127">
                  <c:v>110.00000000000001</c:v>
                </c:pt>
                <c:pt idx="1128">
                  <c:v>110.25</c:v>
                </c:pt>
                <c:pt idx="1129">
                  <c:v>110.5</c:v>
                </c:pt>
                <c:pt idx="1130">
                  <c:v>110.75</c:v>
                </c:pt>
                <c:pt idx="1131">
                  <c:v>111.00000000000001</c:v>
                </c:pt>
                <c:pt idx="1132">
                  <c:v>111.25</c:v>
                </c:pt>
                <c:pt idx="1133">
                  <c:v>111.5</c:v>
                </c:pt>
                <c:pt idx="1134">
                  <c:v>111.75</c:v>
                </c:pt>
                <c:pt idx="1135">
                  <c:v>112.00000000000001</c:v>
                </c:pt>
                <c:pt idx="1136">
                  <c:v>112.25</c:v>
                </c:pt>
                <c:pt idx="1137">
                  <c:v>112.5</c:v>
                </c:pt>
                <c:pt idx="1138">
                  <c:v>112.75</c:v>
                </c:pt>
                <c:pt idx="1139">
                  <c:v>112.99999999999999</c:v>
                </c:pt>
                <c:pt idx="1140">
                  <c:v>113.25</c:v>
                </c:pt>
                <c:pt idx="1141">
                  <c:v>113.5</c:v>
                </c:pt>
                <c:pt idx="1142">
                  <c:v>113.75</c:v>
                </c:pt>
                <c:pt idx="1143">
                  <c:v>113.99999999999999</c:v>
                </c:pt>
                <c:pt idx="1144">
                  <c:v>114.25</c:v>
                </c:pt>
                <c:pt idx="1145">
                  <c:v>114.5</c:v>
                </c:pt>
                <c:pt idx="1146">
                  <c:v>114.75</c:v>
                </c:pt>
                <c:pt idx="1147">
                  <c:v>114.99999999999999</c:v>
                </c:pt>
                <c:pt idx="1148">
                  <c:v>115.25000000000001</c:v>
                </c:pt>
                <c:pt idx="1149">
                  <c:v>115.5</c:v>
                </c:pt>
                <c:pt idx="1150">
                  <c:v>115.75</c:v>
                </c:pt>
                <c:pt idx="1151">
                  <c:v>115.99999999999999</c:v>
                </c:pt>
                <c:pt idx="1152">
                  <c:v>116.25000000000001</c:v>
                </c:pt>
                <c:pt idx="1153">
                  <c:v>116.5</c:v>
                </c:pt>
                <c:pt idx="1154">
                  <c:v>116.75</c:v>
                </c:pt>
                <c:pt idx="1155">
                  <c:v>117</c:v>
                </c:pt>
                <c:pt idx="1156">
                  <c:v>117.25000000000001</c:v>
                </c:pt>
                <c:pt idx="1157">
                  <c:v>117.5</c:v>
                </c:pt>
                <c:pt idx="1158">
                  <c:v>117.75</c:v>
                </c:pt>
                <c:pt idx="1159">
                  <c:v>118</c:v>
                </c:pt>
                <c:pt idx="1160">
                  <c:v>118.25000000000001</c:v>
                </c:pt>
                <c:pt idx="1161">
                  <c:v>118.5</c:v>
                </c:pt>
                <c:pt idx="1162">
                  <c:v>118.75</c:v>
                </c:pt>
                <c:pt idx="1163">
                  <c:v>119</c:v>
                </c:pt>
                <c:pt idx="1164">
                  <c:v>119.24999999999999</c:v>
                </c:pt>
                <c:pt idx="1165">
                  <c:v>119.5</c:v>
                </c:pt>
                <c:pt idx="1166">
                  <c:v>119.75</c:v>
                </c:pt>
                <c:pt idx="1167">
                  <c:v>120</c:v>
                </c:pt>
                <c:pt idx="1168">
                  <c:v>120.24999999999999</c:v>
                </c:pt>
                <c:pt idx="1169">
                  <c:v>120.5</c:v>
                </c:pt>
                <c:pt idx="1170">
                  <c:v>120.75</c:v>
                </c:pt>
                <c:pt idx="1171">
                  <c:v>121</c:v>
                </c:pt>
                <c:pt idx="1172">
                  <c:v>121.24999999999999</c:v>
                </c:pt>
                <c:pt idx="1173">
                  <c:v>121.50000000000001</c:v>
                </c:pt>
                <c:pt idx="1174">
                  <c:v>121.75</c:v>
                </c:pt>
                <c:pt idx="1175">
                  <c:v>122</c:v>
                </c:pt>
                <c:pt idx="1176">
                  <c:v>122.24999999999999</c:v>
                </c:pt>
                <c:pt idx="1177">
                  <c:v>122.50000000000001</c:v>
                </c:pt>
                <c:pt idx="1178">
                  <c:v>122.75</c:v>
                </c:pt>
                <c:pt idx="1179">
                  <c:v>123</c:v>
                </c:pt>
                <c:pt idx="1180">
                  <c:v>123.25</c:v>
                </c:pt>
                <c:pt idx="1181">
                  <c:v>123.50000000000001</c:v>
                </c:pt>
                <c:pt idx="1182">
                  <c:v>123.75</c:v>
                </c:pt>
                <c:pt idx="1183">
                  <c:v>124</c:v>
                </c:pt>
                <c:pt idx="1184">
                  <c:v>124.25</c:v>
                </c:pt>
                <c:pt idx="1185">
                  <c:v>124.50000000000001</c:v>
                </c:pt>
                <c:pt idx="1186">
                  <c:v>124.75</c:v>
                </c:pt>
                <c:pt idx="1187">
                  <c:v>125</c:v>
                </c:pt>
                <c:pt idx="1188">
                  <c:v>125.25</c:v>
                </c:pt>
                <c:pt idx="1189">
                  <c:v>125.49999999999999</c:v>
                </c:pt>
                <c:pt idx="1190">
                  <c:v>125.75</c:v>
                </c:pt>
                <c:pt idx="1191">
                  <c:v>126</c:v>
                </c:pt>
                <c:pt idx="1192">
                  <c:v>126.25</c:v>
                </c:pt>
                <c:pt idx="1193">
                  <c:v>126.49999999999999</c:v>
                </c:pt>
                <c:pt idx="1194">
                  <c:v>126.75</c:v>
                </c:pt>
                <c:pt idx="1195">
                  <c:v>127</c:v>
                </c:pt>
                <c:pt idx="1196">
                  <c:v>127.25</c:v>
                </c:pt>
                <c:pt idx="1197">
                  <c:v>127.49999999999999</c:v>
                </c:pt>
                <c:pt idx="1198">
                  <c:v>127.75000000000001</c:v>
                </c:pt>
                <c:pt idx="1199">
                  <c:v>128</c:v>
                </c:pt>
                <c:pt idx="1200">
                  <c:v>128.25</c:v>
                </c:pt>
                <c:pt idx="1201">
                  <c:v>128.5</c:v>
                </c:pt>
                <c:pt idx="1202">
                  <c:v>128.75</c:v>
                </c:pt>
                <c:pt idx="1203">
                  <c:v>129</c:v>
                </c:pt>
                <c:pt idx="1204">
                  <c:v>129.25</c:v>
                </c:pt>
                <c:pt idx="1205">
                  <c:v>129.5</c:v>
                </c:pt>
                <c:pt idx="1206">
                  <c:v>129.75</c:v>
                </c:pt>
                <c:pt idx="1207">
                  <c:v>130</c:v>
                </c:pt>
                <c:pt idx="1208">
                  <c:v>130.25</c:v>
                </c:pt>
                <c:pt idx="1209">
                  <c:v>130.5</c:v>
                </c:pt>
                <c:pt idx="1210">
                  <c:v>130.75</c:v>
                </c:pt>
                <c:pt idx="1211">
                  <c:v>131</c:v>
                </c:pt>
                <c:pt idx="1212">
                  <c:v>131.25</c:v>
                </c:pt>
                <c:pt idx="1213">
                  <c:v>131.5</c:v>
                </c:pt>
                <c:pt idx="1214">
                  <c:v>131.75</c:v>
                </c:pt>
                <c:pt idx="1215">
                  <c:v>132</c:v>
                </c:pt>
                <c:pt idx="1216">
                  <c:v>132.25</c:v>
                </c:pt>
                <c:pt idx="1217">
                  <c:v>132.5</c:v>
                </c:pt>
                <c:pt idx="1218">
                  <c:v>132.75</c:v>
                </c:pt>
                <c:pt idx="1219">
                  <c:v>133</c:v>
                </c:pt>
                <c:pt idx="1220">
                  <c:v>133.25</c:v>
                </c:pt>
                <c:pt idx="1221">
                  <c:v>133.5</c:v>
                </c:pt>
                <c:pt idx="1222">
                  <c:v>133.75</c:v>
                </c:pt>
                <c:pt idx="1223">
                  <c:v>134</c:v>
                </c:pt>
                <c:pt idx="1224">
                  <c:v>134.25</c:v>
                </c:pt>
                <c:pt idx="1225">
                  <c:v>134.5</c:v>
                </c:pt>
                <c:pt idx="1226">
                  <c:v>134.75</c:v>
                </c:pt>
                <c:pt idx="1227">
                  <c:v>135</c:v>
                </c:pt>
                <c:pt idx="1228">
                  <c:v>135.25</c:v>
                </c:pt>
                <c:pt idx="1229">
                  <c:v>135.5</c:v>
                </c:pt>
                <c:pt idx="1230">
                  <c:v>135.75</c:v>
                </c:pt>
                <c:pt idx="1231">
                  <c:v>136</c:v>
                </c:pt>
                <c:pt idx="1232">
                  <c:v>136.25</c:v>
                </c:pt>
                <c:pt idx="1233">
                  <c:v>136.5</c:v>
                </c:pt>
                <c:pt idx="1234">
                  <c:v>136.75</c:v>
                </c:pt>
                <c:pt idx="1235">
                  <c:v>137</c:v>
                </c:pt>
                <c:pt idx="1236">
                  <c:v>137.25</c:v>
                </c:pt>
                <c:pt idx="1237">
                  <c:v>137.5</c:v>
                </c:pt>
                <c:pt idx="1238">
                  <c:v>137.75</c:v>
                </c:pt>
                <c:pt idx="1239">
                  <c:v>138</c:v>
                </c:pt>
                <c:pt idx="1240">
                  <c:v>138.25</c:v>
                </c:pt>
                <c:pt idx="1241">
                  <c:v>138.5</c:v>
                </c:pt>
                <c:pt idx="1242">
                  <c:v>138.75</c:v>
                </c:pt>
                <c:pt idx="1243">
                  <c:v>139</c:v>
                </c:pt>
                <c:pt idx="1244">
                  <c:v>139.25</c:v>
                </c:pt>
                <c:pt idx="1245">
                  <c:v>139.5</c:v>
                </c:pt>
                <c:pt idx="1246">
                  <c:v>139.75</c:v>
                </c:pt>
                <c:pt idx="1247">
                  <c:v>140</c:v>
                </c:pt>
                <c:pt idx="1248">
                  <c:v>140.25</c:v>
                </c:pt>
                <c:pt idx="1249">
                  <c:v>140.5</c:v>
                </c:pt>
                <c:pt idx="1250">
                  <c:v>140.75</c:v>
                </c:pt>
                <c:pt idx="1251">
                  <c:v>141</c:v>
                </c:pt>
                <c:pt idx="1252">
                  <c:v>141.25</c:v>
                </c:pt>
                <c:pt idx="1253">
                  <c:v>141.5</c:v>
                </c:pt>
                <c:pt idx="1254">
                  <c:v>141.75</c:v>
                </c:pt>
                <c:pt idx="1255">
                  <c:v>142</c:v>
                </c:pt>
                <c:pt idx="1256">
                  <c:v>142.25</c:v>
                </c:pt>
                <c:pt idx="1257">
                  <c:v>142.5</c:v>
                </c:pt>
                <c:pt idx="1258">
                  <c:v>142.75</c:v>
                </c:pt>
                <c:pt idx="1259">
                  <c:v>143</c:v>
                </c:pt>
                <c:pt idx="1260">
                  <c:v>143.25</c:v>
                </c:pt>
                <c:pt idx="1261">
                  <c:v>143.5</c:v>
                </c:pt>
                <c:pt idx="1262">
                  <c:v>143.75</c:v>
                </c:pt>
                <c:pt idx="1263">
                  <c:v>144</c:v>
                </c:pt>
                <c:pt idx="1264">
                  <c:v>144.25</c:v>
                </c:pt>
                <c:pt idx="1265">
                  <c:v>144.5</c:v>
                </c:pt>
                <c:pt idx="1266">
                  <c:v>144.75</c:v>
                </c:pt>
                <c:pt idx="1267">
                  <c:v>145</c:v>
                </c:pt>
                <c:pt idx="1268">
                  <c:v>145.25</c:v>
                </c:pt>
                <c:pt idx="1269">
                  <c:v>145.5</c:v>
                </c:pt>
                <c:pt idx="1270">
                  <c:v>145.75</c:v>
                </c:pt>
                <c:pt idx="1271">
                  <c:v>146</c:v>
                </c:pt>
                <c:pt idx="1272">
                  <c:v>146.25</c:v>
                </c:pt>
                <c:pt idx="1273">
                  <c:v>146.5</c:v>
                </c:pt>
                <c:pt idx="1274">
                  <c:v>146.75</c:v>
                </c:pt>
                <c:pt idx="1275">
                  <c:v>147</c:v>
                </c:pt>
                <c:pt idx="1276">
                  <c:v>147.25</c:v>
                </c:pt>
                <c:pt idx="1277">
                  <c:v>147.5</c:v>
                </c:pt>
                <c:pt idx="1278">
                  <c:v>147.75</c:v>
                </c:pt>
                <c:pt idx="1279">
                  <c:v>148</c:v>
                </c:pt>
                <c:pt idx="1280">
                  <c:v>148.25</c:v>
                </c:pt>
                <c:pt idx="1281">
                  <c:v>148.5</c:v>
                </c:pt>
                <c:pt idx="1282">
                  <c:v>148.75</c:v>
                </c:pt>
                <c:pt idx="1283">
                  <c:v>149</c:v>
                </c:pt>
                <c:pt idx="1284">
                  <c:v>149.25</c:v>
                </c:pt>
                <c:pt idx="1285">
                  <c:v>149.5</c:v>
                </c:pt>
                <c:pt idx="1286">
                  <c:v>149.75</c:v>
                </c:pt>
                <c:pt idx="1287">
                  <c:v>150</c:v>
                </c:pt>
                <c:pt idx="1288">
                  <c:v>149.75</c:v>
                </c:pt>
                <c:pt idx="1289">
                  <c:v>149.5</c:v>
                </c:pt>
                <c:pt idx="1290">
                  <c:v>149.25</c:v>
                </c:pt>
                <c:pt idx="1291">
                  <c:v>149</c:v>
                </c:pt>
                <c:pt idx="1292">
                  <c:v>148.75</c:v>
                </c:pt>
                <c:pt idx="1293">
                  <c:v>148.5</c:v>
                </c:pt>
                <c:pt idx="1294">
                  <c:v>148.25</c:v>
                </c:pt>
                <c:pt idx="1295">
                  <c:v>148</c:v>
                </c:pt>
                <c:pt idx="1296">
                  <c:v>147.75</c:v>
                </c:pt>
                <c:pt idx="1297">
                  <c:v>147.5</c:v>
                </c:pt>
                <c:pt idx="1298">
                  <c:v>147.25</c:v>
                </c:pt>
                <c:pt idx="1299">
                  <c:v>147</c:v>
                </c:pt>
                <c:pt idx="1300">
                  <c:v>146.75</c:v>
                </c:pt>
                <c:pt idx="1301">
                  <c:v>146.5</c:v>
                </c:pt>
                <c:pt idx="1302">
                  <c:v>146.25</c:v>
                </c:pt>
                <c:pt idx="1303">
                  <c:v>146</c:v>
                </c:pt>
                <c:pt idx="1304">
                  <c:v>145.75</c:v>
                </c:pt>
                <c:pt idx="1305">
                  <c:v>145.5</c:v>
                </c:pt>
                <c:pt idx="1306">
                  <c:v>145.25</c:v>
                </c:pt>
                <c:pt idx="1307">
                  <c:v>145</c:v>
                </c:pt>
                <c:pt idx="1308">
                  <c:v>144.75</c:v>
                </c:pt>
                <c:pt idx="1309">
                  <c:v>144.5</c:v>
                </c:pt>
                <c:pt idx="1310">
                  <c:v>144.25</c:v>
                </c:pt>
                <c:pt idx="1311">
                  <c:v>144</c:v>
                </c:pt>
                <c:pt idx="1312">
                  <c:v>143.75</c:v>
                </c:pt>
                <c:pt idx="1313">
                  <c:v>143.5</c:v>
                </c:pt>
                <c:pt idx="1314">
                  <c:v>143.25</c:v>
                </c:pt>
                <c:pt idx="1315">
                  <c:v>143</c:v>
                </c:pt>
                <c:pt idx="1316">
                  <c:v>142.75</c:v>
                </c:pt>
                <c:pt idx="1317">
                  <c:v>142.5</c:v>
                </c:pt>
                <c:pt idx="1318">
                  <c:v>142.25</c:v>
                </c:pt>
                <c:pt idx="1319">
                  <c:v>142</c:v>
                </c:pt>
                <c:pt idx="1320">
                  <c:v>141.75</c:v>
                </c:pt>
                <c:pt idx="1321">
                  <c:v>141.5</c:v>
                </c:pt>
                <c:pt idx="1322">
                  <c:v>141.25</c:v>
                </c:pt>
                <c:pt idx="1323">
                  <c:v>141</c:v>
                </c:pt>
                <c:pt idx="1324">
                  <c:v>140.75</c:v>
                </c:pt>
                <c:pt idx="1325">
                  <c:v>140.5</c:v>
                </c:pt>
                <c:pt idx="1326">
                  <c:v>140.25</c:v>
                </c:pt>
                <c:pt idx="1327">
                  <c:v>140</c:v>
                </c:pt>
                <c:pt idx="1328">
                  <c:v>139.75</c:v>
                </c:pt>
                <c:pt idx="1329">
                  <c:v>139.5</c:v>
                </c:pt>
                <c:pt idx="1330">
                  <c:v>139.25</c:v>
                </c:pt>
                <c:pt idx="1331">
                  <c:v>139</c:v>
                </c:pt>
                <c:pt idx="1332">
                  <c:v>138.75</c:v>
                </c:pt>
                <c:pt idx="1333">
                  <c:v>138.5</c:v>
                </c:pt>
                <c:pt idx="1334">
                  <c:v>138.25</c:v>
                </c:pt>
                <c:pt idx="1335">
                  <c:v>138</c:v>
                </c:pt>
                <c:pt idx="1336">
                  <c:v>137.75</c:v>
                </c:pt>
                <c:pt idx="1337">
                  <c:v>137.5</c:v>
                </c:pt>
                <c:pt idx="1338">
                  <c:v>137.25</c:v>
                </c:pt>
                <c:pt idx="1339">
                  <c:v>137</c:v>
                </c:pt>
                <c:pt idx="1340">
                  <c:v>136.75</c:v>
                </c:pt>
                <c:pt idx="1341">
                  <c:v>136.5</c:v>
                </c:pt>
                <c:pt idx="1342">
                  <c:v>136.25</c:v>
                </c:pt>
                <c:pt idx="1343">
                  <c:v>136</c:v>
                </c:pt>
                <c:pt idx="1344">
                  <c:v>135.75</c:v>
                </c:pt>
                <c:pt idx="1345">
                  <c:v>135.5</c:v>
                </c:pt>
                <c:pt idx="1346">
                  <c:v>135.25</c:v>
                </c:pt>
                <c:pt idx="1347">
                  <c:v>135</c:v>
                </c:pt>
                <c:pt idx="1348">
                  <c:v>134.75</c:v>
                </c:pt>
                <c:pt idx="1349">
                  <c:v>134.5</c:v>
                </c:pt>
                <c:pt idx="1350">
                  <c:v>134.25</c:v>
                </c:pt>
                <c:pt idx="1351">
                  <c:v>134</c:v>
                </c:pt>
                <c:pt idx="1352">
                  <c:v>133.75</c:v>
                </c:pt>
                <c:pt idx="1353">
                  <c:v>133.5</c:v>
                </c:pt>
                <c:pt idx="1354">
                  <c:v>133.25</c:v>
                </c:pt>
                <c:pt idx="1355">
                  <c:v>133</c:v>
                </c:pt>
                <c:pt idx="1356">
                  <c:v>132.75</c:v>
                </c:pt>
                <c:pt idx="1357">
                  <c:v>132.5</c:v>
                </c:pt>
                <c:pt idx="1358">
                  <c:v>132.25</c:v>
                </c:pt>
                <c:pt idx="1359">
                  <c:v>132</c:v>
                </c:pt>
                <c:pt idx="1360">
                  <c:v>131.75</c:v>
                </c:pt>
                <c:pt idx="1361">
                  <c:v>131.5</c:v>
                </c:pt>
                <c:pt idx="1362">
                  <c:v>131.25</c:v>
                </c:pt>
                <c:pt idx="1363">
                  <c:v>131</c:v>
                </c:pt>
                <c:pt idx="1364">
                  <c:v>130.75</c:v>
                </c:pt>
                <c:pt idx="1365">
                  <c:v>130.5</c:v>
                </c:pt>
                <c:pt idx="1366">
                  <c:v>130.25</c:v>
                </c:pt>
                <c:pt idx="1367">
                  <c:v>130</c:v>
                </c:pt>
                <c:pt idx="1368">
                  <c:v>129.75</c:v>
                </c:pt>
                <c:pt idx="1369">
                  <c:v>129.5</c:v>
                </c:pt>
                <c:pt idx="1370">
                  <c:v>129.25</c:v>
                </c:pt>
                <c:pt idx="1371">
                  <c:v>129</c:v>
                </c:pt>
                <c:pt idx="1372">
                  <c:v>128.75</c:v>
                </c:pt>
                <c:pt idx="1373">
                  <c:v>128.5</c:v>
                </c:pt>
                <c:pt idx="1374">
                  <c:v>128.25</c:v>
                </c:pt>
                <c:pt idx="1375">
                  <c:v>128</c:v>
                </c:pt>
                <c:pt idx="1376">
                  <c:v>127.75000000000001</c:v>
                </c:pt>
                <c:pt idx="1377">
                  <c:v>127.49999999999999</c:v>
                </c:pt>
                <c:pt idx="1378">
                  <c:v>127.25</c:v>
                </c:pt>
                <c:pt idx="1379">
                  <c:v>127</c:v>
                </c:pt>
                <c:pt idx="1380">
                  <c:v>126.75</c:v>
                </c:pt>
                <c:pt idx="1381">
                  <c:v>126.49999999999999</c:v>
                </c:pt>
                <c:pt idx="1382">
                  <c:v>126.25</c:v>
                </c:pt>
                <c:pt idx="1383">
                  <c:v>126</c:v>
                </c:pt>
                <c:pt idx="1384">
                  <c:v>125.75</c:v>
                </c:pt>
                <c:pt idx="1385">
                  <c:v>125.49999999999999</c:v>
                </c:pt>
                <c:pt idx="1386">
                  <c:v>125.25</c:v>
                </c:pt>
                <c:pt idx="1387">
                  <c:v>125</c:v>
                </c:pt>
                <c:pt idx="1388">
                  <c:v>124.75</c:v>
                </c:pt>
                <c:pt idx="1389">
                  <c:v>124.50000000000001</c:v>
                </c:pt>
                <c:pt idx="1390">
                  <c:v>124.25</c:v>
                </c:pt>
                <c:pt idx="1391">
                  <c:v>124</c:v>
                </c:pt>
                <c:pt idx="1392">
                  <c:v>123.75</c:v>
                </c:pt>
                <c:pt idx="1393">
                  <c:v>123.50000000000001</c:v>
                </c:pt>
                <c:pt idx="1394">
                  <c:v>123.25</c:v>
                </c:pt>
                <c:pt idx="1395">
                  <c:v>123</c:v>
                </c:pt>
                <c:pt idx="1396">
                  <c:v>122.75</c:v>
                </c:pt>
                <c:pt idx="1397">
                  <c:v>122.50000000000001</c:v>
                </c:pt>
                <c:pt idx="1398">
                  <c:v>122.24999999999999</c:v>
                </c:pt>
                <c:pt idx="1399">
                  <c:v>122</c:v>
                </c:pt>
                <c:pt idx="1400">
                  <c:v>121.75</c:v>
                </c:pt>
                <c:pt idx="1401">
                  <c:v>121.50000000000001</c:v>
                </c:pt>
                <c:pt idx="1402">
                  <c:v>121.24999999999999</c:v>
                </c:pt>
                <c:pt idx="1403">
                  <c:v>121</c:v>
                </c:pt>
                <c:pt idx="1404">
                  <c:v>120.75</c:v>
                </c:pt>
                <c:pt idx="1405">
                  <c:v>120.5</c:v>
                </c:pt>
                <c:pt idx="1406">
                  <c:v>120.24999999999999</c:v>
                </c:pt>
                <c:pt idx="1407">
                  <c:v>120</c:v>
                </c:pt>
                <c:pt idx="1408">
                  <c:v>119.75</c:v>
                </c:pt>
                <c:pt idx="1409">
                  <c:v>119.5</c:v>
                </c:pt>
                <c:pt idx="1410">
                  <c:v>119.24999999999999</c:v>
                </c:pt>
                <c:pt idx="1411">
                  <c:v>119</c:v>
                </c:pt>
                <c:pt idx="1412">
                  <c:v>118.75</c:v>
                </c:pt>
                <c:pt idx="1413">
                  <c:v>118.5</c:v>
                </c:pt>
                <c:pt idx="1414">
                  <c:v>118.25000000000001</c:v>
                </c:pt>
                <c:pt idx="1415">
                  <c:v>118</c:v>
                </c:pt>
                <c:pt idx="1416">
                  <c:v>117.75</c:v>
                </c:pt>
                <c:pt idx="1417">
                  <c:v>117.5</c:v>
                </c:pt>
                <c:pt idx="1418">
                  <c:v>117.25000000000001</c:v>
                </c:pt>
                <c:pt idx="1419">
                  <c:v>117</c:v>
                </c:pt>
                <c:pt idx="1420">
                  <c:v>116.75</c:v>
                </c:pt>
                <c:pt idx="1421">
                  <c:v>116.5</c:v>
                </c:pt>
                <c:pt idx="1422">
                  <c:v>116.25000000000001</c:v>
                </c:pt>
                <c:pt idx="1423">
                  <c:v>115.99999999999999</c:v>
                </c:pt>
                <c:pt idx="1424">
                  <c:v>115.75</c:v>
                </c:pt>
                <c:pt idx="1425">
                  <c:v>115.5</c:v>
                </c:pt>
                <c:pt idx="1426">
                  <c:v>115.25000000000001</c:v>
                </c:pt>
                <c:pt idx="1427">
                  <c:v>114.99999999999999</c:v>
                </c:pt>
                <c:pt idx="1428">
                  <c:v>114.75</c:v>
                </c:pt>
                <c:pt idx="1429">
                  <c:v>114.5</c:v>
                </c:pt>
                <c:pt idx="1430">
                  <c:v>114.25</c:v>
                </c:pt>
                <c:pt idx="1431">
                  <c:v>113.99999999999999</c:v>
                </c:pt>
                <c:pt idx="1432">
                  <c:v>113.75</c:v>
                </c:pt>
                <c:pt idx="1433">
                  <c:v>113.5</c:v>
                </c:pt>
                <c:pt idx="1434">
                  <c:v>113.25</c:v>
                </c:pt>
                <c:pt idx="1435">
                  <c:v>112.99999999999999</c:v>
                </c:pt>
                <c:pt idx="1436">
                  <c:v>112.75</c:v>
                </c:pt>
                <c:pt idx="1437">
                  <c:v>112.5</c:v>
                </c:pt>
                <c:pt idx="1438">
                  <c:v>112.25</c:v>
                </c:pt>
                <c:pt idx="1439">
                  <c:v>112.00000000000001</c:v>
                </c:pt>
                <c:pt idx="1440">
                  <c:v>111.75</c:v>
                </c:pt>
                <c:pt idx="1441">
                  <c:v>111.5</c:v>
                </c:pt>
                <c:pt idx="1442">
                  <c:v>111.25</c:v>
                </c:pt>
                <c:pt idx="1443">
                  <c:v>111.00000000000001</c:v>
                </c:pt>
                <c:pt idx="1444">
                  <c:v>110.75</c:v>
                </c:pt>
                <c:pt idx="1445">
                  <c:v>110.5</c:v>
                </c:pt>
                <c:pt idx="1446">
                  <c:v>110.25</c:v>
                </c:pt>
                <c:pt idx="1447">
                  <c:v>110.00000000000001</c:v>
                </c:pt>
                <c:pt idx="1448">
                  <c:v>109.74999999999999</c:v>
                </c:pt>
                <c:pt idx="1449">
                  <c:v>109.5</c:v>
                </c:pt>
                <c:pt idx="1450">
                  <c:v>109.25</c:v>
                </c:pt>
                <c:pt idx="1451">
                  <c:v>109.00000000000001</c:v>
                </c:pt>
                <c:pt idx="1452">
                  <c:v>108.74999999999999</c:v>
                </c:pt>
                <c:pt idx="1453">
                  <c:v>108.5</c:v>
                </c:pt>
                <c:pt idx="1454">
                  <c:v>108.25</c:v>
                </c:pt>
                <c:pt idx="1455">
                  <c:v>108</c:v>
                </c:pt>
                <c:pt idx="1456">
                  <c:v>107.74999999999999</c:v>
                </c:pt>
                <c:pt idx="1457">
                  <c:v>107.5</c:v>
                </c:pt>
                <c:pt idx="1458">
                  <c:v>107.74999999999999</c:v>
                </c:pt>
                <c:pt idx="1459">
                  <c:v>108</c:v>
                </c:pt>
                <c:pt idx="1460">
                  <c:v>108.25</c:v>
                </c:pt>
                <c:pt idx="1461">
                  <c:v>108.5</c:v>
                </c:pt>
                <c:pt idx="1462">
                  <c:v>108.74999999999999</c:v>
                </c:pt>
                <c:pt idx="1463">
                  <c:v>109.00000000000001</c:v>
                </c:pt>
                <c:pt idx="1464">
                  <c:v>109.25</c:v>
                </c:pt>
                <c:pt idx="1465">
                  <c:v>109.5</c:v>
                </c:pt>
                <c:pt idx="1466">
                  <c:v>109.74999999999999</c:v>
                </c:pt>
                <c:pt idx="1467">
                  <c:v>110.00000000000001</c:v>
                </c:pt>
                <c:pt idx="1468">
                  <c:v>110.25</c:v>
                </c:pt>
                <c:pt idx="1469">
                  <c:v>110.5</c:v>
                </c:pt>
                <c:pt idx="1470">
                  <c:v>110.75</c:v>
                </c:pt>
                <c:pt idx="1471">
                  <c:v>111.00000000000001</c:v>
                </c:pt>
                <c:pt idx="1472">
                  <c:v>111.25</c:v>
                </c:pt>
                <c:pt idx="1473">
                  <c:v>111.5</c:v>
                </c:pt>
                <c:pt idx="1474">
                  <c:v>111.75</c:v>
                </c:pt>
                <c:pt idx="1475">
                  <c:v>112.00000000000001</c:v>
                </c:pt>
                <c:pt idx="1476">
                  <c:v>112.25</c:v>
                </c:pt>
                <c:pt idx="1477">
                  <c:v>112.5</c:v>
                </c:pt>
                <c:pt idx="1478">
                  <c:v>112.75</c:v>
                </c:pt>
                <c:pt idx="1479">
                  <c:v>112.99999999999999</c:v>
                </c:pt>
                <c:pt idx="1480">
                  <c:v>113.25</c:v>
                </c:pt>
                <c:pt idx="1481">
                  <c:v>113.5</c:v>
                </c:pt>
                <c:pt idx="1482">
                  <c:v>113.75</c:v>
                </c:pt>
                <c:pt idx="1483">
                  <c:v>113.99999999999999</c:v>
                </c:pt>
                <c:pt idx="1484">
                  <c:v>114.25</c:v>
                </c:pt>
                <c:pt idx="1485">
                  <c:v>114.5</c:v>
                </c:pt>
                <c:pt idx="1486">
                  <c:v>114.75</c:v>
                </c:pt>
                <c:pt idx="1487">
                  <c:v>114.99999999999999</c:v>
                </c:pt>
                <c:pt idx="1488">
                  <c:v>115.25000000000001</c:v>
                </c:pt>
                <c:pt idx="1489">
                  <c:v>115.5</c:v>
                </c:pt>
                <c:pt idx="1490">
                  <c:v>115.75</c:v>
                </c:pt>
                <c:pt idx="1491">
                  <c:v>115.99999999999999</c:v>
                </c:pt>
                <c:pt idx="1492">
                  <c:v>116.25000000000001</c:v>
                </c:pt>
                <c:pt idx="1493">
                  <c:v>116.5</c:v>
                </c:pt>
                <c:pt idx="1494">
                  <c:v>116.75</c:v>
                </c:pt>
                <c:pt idx="1495">
                  <c:v>117</c:v>
                </c:pt>
                <c:pt idx="1496">
                  <c:v>117.25000000000001</c:v>
                </c:pt>
                <c:pt idx="1497">
                  <c:v>117.5</c:v>
                </c:pt>
                <c:pt idx="1498">
                  <c:v>117.75</c:v>
                </c:pt>
                <c:pt idx="1499">
                  <c:v>118</c:v>
                </c:pt>
                <c:pt idx="1500">
                  <c:v>118.25000000000001</c:v>
                </c:pt>
                <c:pt idx="1501">
                  <c:v>118.5</c:v>
                </c:pt>
                <c:pt idx="1502">
                  <c:v>118.75</c:v>
                </c:pt>
                <c:pt idx="1503">
                  <c:v>119</c:v>
                </c:pt>
                <c:pt idx="1504">
                  <c:v>119.24999999999999</c:v>
                </c:pt>
                <c:pt idx="1505">
                  <c:v>119.5</c:v>
                </c:pt>
                <c:pt idx="1506">
                  <c:v>119.75</c:v>
                </c:pt>
                <c:pt idx="1507">
                  <c:v>120</c:v>
                </c:pt>
                <c:pt idx="1508">
                  <c:v>120.24999999999999</c:v>
                </c:pt>
                <c:pt idx="1509">
                  <c:v>120.5</c:v>
                </c:pt>
                <c:pt idx="1510">
                  <c:v>120.75</c:v>
                </c:pt>
                <c:pt idx="1511">
                  <c:v>121</c:v>
                </c:pt>
                <c:pt idx="1512">
                  <c:v>121.24999999999999</c:v>
                </c:pt>
                <c:pt idx="1513">
                  <c:v>121.50000000000001</c:v>
                </c:pt>
                <c:pt idx="1514">
                  <c:v>121.75</c:v>
                </c:pt>
                <c:pt idx="1515">
                  <c:v>122</c:v>
                </c:pt>
                <c:pt idx="1516">
                  <c:v>122.24999999999999</c:v>
                </c:pt>
                <c:pt idx="1517">
                  <c:v>122.50000000000001</c:v>
                </c:pt>
                <c:pt idx="1518">
                  <c:v>122.75</c:v>
                </c:pt>
                <c:pt idx="1519">
                  <c:v>123</c:v>
                </c:pt>
                <c:pt idx="1520">
                  <c:v>123.25</c:v>
                </c:pt>
                <c:pt idx="1521">
                  <c:v>123.50000000000001</c:v>
                </c:pt>
                <c:pt idx="1522">
                  <c:v>123.75</c:v>
                </c:pt>
                <c:pt idx="1523">
                  <c:v>124</c:v>
                </c:pt>
                <c:pt idx="1524">
                  <c:v>124.25</c:v>
                </c:pt>
                <c:pt idx="1525">
                  <c:v>124.50000000000001</c:v>
                </c:pt>
                <c:pt idx="1526">
                  <c:v>124.75</c:v>
                </c:pt>
                <c:pt idx="1527">
                  <c:v>125</c:v>
                </c:pt>
                <c:pt idx="1528">
                  <c:v>125.25</c:v>
                </c:pt>
                <c:pt idx="1529">
                  <c:v>125.49999999999999</c:v>
                </c:pt>
                <c:pt idx="1530">
                  <c:v>125.75</c:v>
                </c:pt>
                <c:pt idx="1531">
                  <c:v>126</c:v>
                </c:pt>
                <c:pt idx="1532">
                  <c:v>126.25</c:v>
                </c:pt>
                <c:pt idx="1533">
                  <c:v>126.49999999999999</c:v>
                </c:pt>
                <c:pt idx="1534">
                  <c:v>126.75</c:v>
                </c:pt>
                <c:pt idx="1535">
                  <c:v>127</c:v>
                </c:pt>
                <c:pt idx="1536">
                  <c:v>127.25</c:v>
                </c:pt>
                <c:pt idx="1537">
                  <c:v>127.49999999999999</c:v>
                </c:pt>
                <c:pt idx="1538">
                  <c:v>127.75000000000001</c:v>
                </c:pt>
                <c:pt idx="1539">
                  <c:v>128</c:v>
                </c:pt>
                <c:pt idx="1540">
                  <c:v>128.25</c:v>
                </c:pt>
                <c:pt idx="1541">
                  <c:v>128.5</c:v>
                </c:pt>
                <c:pt idx="1542">
                  <c:v>128.75</c:v>
                </c:pt>
                <c:pt idx="1543">
                  <c:v>129</c:v>
                </c:pt>
                <c:pt idx="1544">
                  <c:v>129.25</c:v>
                </c:pt>
                <c:pt idx="1545">
                  <c:v>129.5</c:v>
                </c:pt>
                <c:pt idx="1546">
                  <c:v>129.75</c:v>
                </c:pt>
                <c:pt idx="1547">
                  <c:v>130</c:v>
                </c:pt>
                <c:pt idx="1548">
                  <c:v>130.25</c:v>
                </c:pt>
                <c:pt idx="1549">
                  <c:v>130.5</c:v>
                </c:pt>
                <c:pt idx="1550">
                  <c:v>130.75</c:v>
                </c:pt>
                <c:pt idx="1551">
                  <c:v>131</c:v>
                </c:pt>
                <c:pt idx="1552">
                  <c:v>131.25</c:v>
                </c:pt>
                <c:pt idx="1553">
                  <c:v>131.5</c:v>
                </c:pt>
                <c:pt idx="1554">
                  <c:v>131.75</c:v>
                </c:pt>
                <c:pt idx="1555">
                  <c:v>132</c:v>
                </c:pt>
                <c:pt idx="1556">
                  <c:v>132.25</c:v>
                </c:pt>
                <c:pt idx="1557">
                  <c:v>132.5</c:v>
                </c:pt>
                <c:pt idx="1558">
                  <c:v>132.75</c:v>
                </c:pt>
                <c:pt idx="1559">
                  <c:v>133</c:v>
                </c:pt>
                <c:pt idx="1560">
                  <c:v>133.25</c:v>
                </c:pt>
                <c:pt idx="1561">
                  <c:v>133.5</c:v>
                </c:pt>
                <c:pt idx="1562">
                  <c:v>133.75</c:v>
                </c:pt>
                <c:pt idx="1563">
                  <c:v>134</c:v>
                </c:pt>
                <c:pt idx="1564">
                  <c:v>134.25</c:v>
                </c:pt>
                <c:pt idx="1565">
                  <c:v>134.5</c:v>
                </c:pt>
                <c:pt idx="1566">
                  <c:v>134.75</c:v>
                </c:pt>
                <c:pt idx="1567">
                  <c:v>135</c:v>
                </c:pt>
                <c:pt idx="1568">
                  <c:v>135.25</c:v>
                </c:pt>
                <c:pt idx="1569">
                  <c:v>135.5</c:v>
                </c:pt>
                <c:pt idx="1570">
                  <c:v>135.75</c:v>
                </c:pt>
                <c:pt idx="1571">
                  <c:v>136</c:v>
                </c:pt>
                <c:pt idx="1572">
                  <c:v>136.25</c:v>
                </c:pt>
                <c:pt idx="1573">
                  <c:v>136.5</c:v>
                </c:pt>
                <c:pt idx="1574">
                  <c:v>136.75</c:v>
                </c:pt>
                <c:pt idx="1575">
                  <c:v>137</c:v>
                </c:pt>
                <c:pt idx="1576">
                  <c:v>137.25</c:v>
                </c:pt>
                <c:pt idx="1577">
                  <c:v>137.5</c:v>
                </c:pt>
                <c:pt idx="1578">
                  <c:v>137.75</c:v>
                </c:pt>
                <c:pt idx="1579">
                  <c:v>138</c:v>
                </c:pt>
                <c:pt idx="1580">
                  <c:v>138.25</c:v>
                </c:pt>
                <c:pt idx="1581">
                  <c:v>138.5</c:v>
                </c:pt>
                <c:pt idx="1582">
                  <c:v>138.75</c:v>
                </c:pt>
                <c:pt idx="1583">
                  <c:v>139</c:v>
                </c:pt>
                <c:pt idx="1584">
                  <c:v>139.25</c:v>
                </c:pt>
                <c:pt idx="1585">
                  <c:v>139.5</c:v>
                </c:pt>
                <c:pt idx="1586">
                  <c:v>139.75</c:v>
                </c:pt>
                <c:pt idx="1587">
                  <c:v>140</c:v>
                </c:pt>
                <c:pt idx="1588">
                  <c:v>140.25</c:v>
                </c:pt>
                <c:pt idx="1589">
                  <c:v>140.5</c:v>
                </c:pt>
                <c:pt idx="1590">
                  <c:v>140.75</c:v>
                </c:pt>
                <c:pt idx="1591">
                  <c:v>141</c:v>
                </c:pt>
                <c:pt idx="1592">
                  <c:v>141.25</c:v>
                </c:pt>
                <c:pt idx="1593">
                  <c:v>141.5</c:v>
                </c:pt>
                <c:pt idx="1594">
                  <c:v>141.75</c:v>
                </c:pt>
                <c:pt idx="1595">
                  <c:v>142</c:v>
                </c:pt>
                <c:pt idx="1596">
                  <c:v>142.25</c:v>
                </c:pt>
                <c:pt idx="1597">
                  <c:v>142.5</c:v>
                </c:pt>
                <c:pt idx="1598">
                  <c:v>142.75</c:v>
                </c:pt>
                <c:pt idx="1599">
                  <c:v>143</c:v>
                </c:pt>
                <c:pt idx="1600">
                  <c:v>143.25</c:v>
                </c:pt>
                <c:pt idx="1601">
                  <c:v>143.5</c:v>
                </c:pt>
                <c:pt idx="1602">
                  <c:v>143.75</c:v>
                </c:pt>
                <c:pt idx="1603">
                  <c:v>144</c:v>
                </c:pt>
                <c:pt idx="1604">
                  <c:v>144.25</c:v>
                </c:pt>
                <c:pt idx="1605">
                  <c:v>144.5</c:v>
                </c:pt>
                <c:pt idx="1606">
                  <c:v>144.75</c:v>
                </c:pt>
                <c:pt idx="1607">
                  <c:v>145</c:v>
                </c:pt>
                <c:pt idx="1608">
                  <c:v>145.25</c:v>
                </c:pt>
                <c:pt idx="1609">
                  <c:v>145.5</c:v>
                </c:pt>
                <c:pt idx="1610">
                  <c:v>145.75</c:v>
                </c:pt>
                <c:pt idx="1611">
                  <c:v>146</c:v>
                </c:pt>
                <c:pt idx="1612">
                  <c:v>146.25</c:v>
                </c:pt>
                <c:pt idx="1613">
                  <c:v>146.5</c:v>
                </c:pt>
                <c:pt idx="1614">
                  <c:v>146.75</c:v>
                </c:pt>
                <c:pt idx="1615">
                  <c:v>147</c:v>
                </c:pt>
                <c:pt idx="1616">
                  <c:v>147.25</c:v>
                </c:pt>
                <c:pt idx="1617">
                  <c:v>147.5</c:v>
                </c:pt>
                <c:pt idx="1618">
                  <c:v>147.75</c:v>
                </c:pt>
                <c:pt idx="1619">
                  <c:v>148</c:v>
                </c:pt>
                <c:pt idx="1620">
                  <c:v>148.25</c:v>
                </c:pt>
                <c:pt idx="1621">
                  <c:v>148.5</c:v>
                </c:pt>
                <c:pt idx="1622">
                  <c:v>148.75</c:v>
                </c:pt>
                <c:pt idx="1623">
                  <c:v>149</c:v>
                </c:pt>
                <c:pt idx="1624">
                  <c:v>149.25</c:v>
                </c:pt>
                <c:pt idx="1625">
                  <c:v>149.5</c:v>
                </c:pt>
                <c:pt idx="1626">
                  <c:v>149.75</c:v>
                </c:pt>
                <c:pt idx="1627">
                  <c:v>150</c:v>
                </c:pt>
                <c:pt idx="1628">
                  <c:v>149.75</c:v>
                </c:pt>
                <c:pt idx="1629">
                  <c:v>149.5</c:v>
                </c:pt>
                <c:pt idx="1630">
                  <c:v>149.25</c:v>
                </c:pt>
                <c:pt idx="1631">
                  <c:v>149</c:v>
                </c:pt>
                <c:pt idx="1632">
                  <c:v>148.75</c:v>
                </c:pt>
                <c:pt idx="1633">
                  <c:v>148.5</c:v>
                </c:pt>
                <c:pt idx="1634">
                  <c:v>148.25</c:v>
                </c:pt>
                <c:pt idx="1635">
                  <c:v>148</c:v>
                </c:pt>
                <c:pt idx="1636">
                  <c:v>147.75</c:v>
                </c:pt>
                <c:pt idx="1637">
                  <c:v>147.5</c:v>
                </c:pt>
                <c:pt idx="1638">
                  <c:v>147.25</c:v>
                </c:pt>
                <c:pt idx="1639">
                  <c:v>147</c:v>
                </c:pt>
                <c:pt idx="1640">
                  <c:v>146.75</c:v>
                </c:pt>
                <c:pt idx="1641">
                  <c:v>146.5</c:v>
                </c:pt>
                <c:pt idx="1642">
                  <c:v>146.25</c:v>
                </c:pt>
                <c:pt idx="1643">
                  <c:v>146</c:v>
                </c:pt>
                <c:pt idx="1644">
                  <c:v>145.75</c:v>
                </c:pt>
                <c:pt idx="1645">
                  <c:v>145.5</c:v>
                </c:pt>
                <c:pt idx="1646">
                  <c:v>145.25</c:v>
                </c:pt>
                <c:pt idx="1647">
                  <c:v>145</c:v>
                </c:pt>
                <c:pt idx="1648">
                  <c:v>144.75</c:v>
                </c:pt>
                <c:pt idx="1649">
                  <c:v>144.5</c:v>
                </c:pt>
                <c:pt idx="1650">
                  <c:v>144.25</c:v>
                </c:pt>
                <c:pt idx="1651">
                  <c:v>144</c:v>
                </c:pt>
                <c:pt idx="1652">
                  <c:v>143.75</c:v>
                </c:pt>
                <c:pt idx="1653">
                  <c:v>143.5</c:v>
                </c:pt>
                <c:pt idx="1654">
                  <c:v>143.25</c:v>
                </c:pt>
                <c:pt idx="1655">
                  <c:v>143</c:v>
                </c:pt>
                <c:pt idx="1656">
                  <c:v>142.75</c:v>
                </c:pt>
                <c:pt idx="1657">
                  <c:v>142.5</c:v>
                </c:pt>
                <c:pt idx="1658">
                  <c:v>142.25</c:v>
                </c:pt>
                <c:pt idx="1659">
                  <c:v>142</c:v>
                </c:pt>
                <c:pt idx="1660">
                  <c:v>141.75</c:v>
                </c:pt>
                <c:pt idx="1661">
                  <c:v>141.5</c:v>
                </c:pt>
                <c:pt idx="1662">
                  <c:v>141.25</c:v>
                </c:pt>
                <c:pt idx="1663">
                  <c:v>141</c:v>
                </c:pt>
                <c:pt idx="1664">
                  <c:v>140.75</c:v>
                </c:pt>
                <c:pt idx="1665">
                  <c:v>140.5</c:v>
                </c:pt>
                <c:pt idx="1666">
                  <c:v>140.25</c:v>
                </c:pt>
                <c:pt idx="1667">
                  <c:v>140</c:v>
                </c:pt>
                <c:pt idx="1668">
                  <c:v>139.75</c:v>
                </c:pt>
                <c:pt idx="1669">
                  <c:v>139.5</c:v>
                </c:pt>
                <c:pt idx="1670">
                  <c:v>139.25</c:v>
                </c:pt>
                <c:pt idx="1671">
                  <c:v>139</c:v>
                </c:pt>
                <c:pt idx="1672">
                  <c:v>138.75</c:v>
                </c:pt>
                <c:pt idx="1673">
                  <c:v>138.5</c:v>
                </c:pt>
                <c:pt idx="1674">
                  <c:v>138.25</c:v>
                </c:pt>
                <c:pt idx="1675">
                  <c:v>138</c:v>
                </c:pt>
                <c:pt idx="1676">
                  <c:v>137.75</c:v>
                </c:pt>
                <c:pt idx="1677">
                  <c:v>137.5</c:v>
                </c:pt>
                <c:pt idx="1678">
                  <c:v>137.25</c:v>
                </c:pt>
                <c:pt idx="1679">
                  <c:v>137</c:v>
                </c:pt>
                <c:pt idx="1680">
                  <c:v>136.75</c:v>
                </c:pt>
                <c:pt idx="1681">
                  <c:v>136.5</c:v>
                </c:pt>
                <c:pt idx="1682">
                  <c:v>136.25</c:v>
                </c:pt>
                <c:pt idx="1683">
                  <c:v>136</c:v>
                </c:pt>
                <c:pt idx="1684">
                  <c:v>135.75</c:v>
                </c:pt>
                <c:pt idx="1685">
                  <c:v>135.5</c:v>
                </c:pt>
                <c:pt idx="1686">
                  <c:v>135.25</c:v>
                </c:pt>
                <c:pt idx="1687">
                  <c:v>135</c:v>
                </c:pt>
                <c:pt idx="1688">
                  <c:v>134.75</c:v>
                </c:pt>
                <c:pt idx="1689">
                  <c:v>134.5</c:v>
                </c:pt>
                <c:pt idx="1690">
                  <c:v>134.25</c:v>
                </c:pt>
                <c:pt idx="1691">
                  <c:v>134</c:v>
                </c:pt>
                <c:pt idx="1692">
                  <c:v>133.75</c:v>
                </c:pt>
                <c:pt idx="1693">
                  <c:v>133.5</c:v>
                </c:pt>
                <c:pt idx="1694">
                  <c:v>133.25</c:v>
                </c:pt>
                <c:pt idx="1695">
                  <c:v>133</c:v>
                </c:pt>
                <c:pt idx="1696">
                  <c:v>132.75</c:v>
                </c:pt>
                <c:pt idx="1697">
                  <c:v>132.5</c:v>
                </c:pt>
                <c:pt idx="1698">
                  <c:v>132.25</c:v>
                </c:pt>
                <c:pt idx="1699">
                  <c:v>132</c:v>
                </c:pt>
                <c:pt idx="1700">
                  <c:v>131.75</c:v>
                </c:pt>
                <c:pt idx="1701">
                  <c:v>131.5</c:v>
                </c:pt>
                <c:pt idx="1702">
                  <c:v>131.25</c:v>
                </c:pt>
                <c:pt idx="1703">
                  <c:v>131</c:v>
                </c:pt>
                <c:pt idx="1704">
                  <c:v>130.75</c:v>
                </c:pt>
                <c:pt idx="1705">
                  <c:v>130.5</c:v>
                </c:pt>
                <c:pt idx="1706">
                  <c:v>130.25</c:v>
                </c:pt>
                <c:pt idx="1707">
                  <c:v>130</c:v>
                </c:pt>
                <c:pt idx="1708">
                  <c:v>129.75</c:v>
                </c:pt>
                <c:pt idx="1709">
                  <c:v>129.5</c:v>
                </c:pt>
                <c:pt idx="1710">
                  <c:v>129.25</c:v>
                </c:pt>
                <c:pt idx="1711">
                  <c:v>129</c:v>
                </c:pt>
                <c:pt idx="1712">
                  <c:v>128.75</c:v>
                </c:pt>
                <c:pt idx="1713">
                  <c:v>128.5</c:v>
                </c:pt>
                <c:pt idx="1714">
                  <c:v>128.25</c:v>
                </c:pt>
                <c:pt idx="1715">
                  <c:v>128</c:v>
                </c:pt>
                <c:pt idx="1716">
                  <c:v>127.75000000000001</c:v>
                </c:pt>
                <c:pt idx="1717">
                  <c:v>127.49999999999999</c:v>
                </c:pt>
                <c:pt idx="1718">
                  <c:v>127.25</c:v>
                </c:pt>
                <c:pt idx="1719">
                  <c:v>127</c:v>
                </c:pt>
                <c:pt idx="1720">
                  <c:v>126.75</c:v>
                </c:pt>
                <c:pt idx="1721">
                  <c:v>126.49999999999999</c:v>
                </c:pt>
                <c:pt idx="1722">
                  <c:v>126.25</c:v>
                </c:pt>
                <c:pt idx="1723">
                  <c:v>126</c:v>
                </c:pt>
                <c:pt idx="1724">
                  <c:v>125.75</c:v>
                </c:pt>
                <c:pt idx="1725">
                  <c:v>125.49999999999999</c:v>
                </c:pt>
                <c:pt idx="1726">
                  <c:v>125.25</c:v>
                </c:pt>
                <c:pt idx="1727">
                  <c:v>125</c:v>
                </c:pt>
                <c:pt idx="1728">
                  <c:v>124.75</c:v>
                </c:pt>
                <c:pt idx="1729">
                  <c:v>124.50000000000001</c:v>
                </c:pt>
                <c:pt idx="1730">
                  <c:v>124.25</c:v>
                </c:pt>
                <c:pt idx="1731">
                  <c:v>124</c:v>
                </c:pt>
                <c:pt idx="1732">
                  <c:v>123.75</c:v>
                </c:pt>
                <c:pt idx="1733">
                  <c:v>123.50000000000001</c:v>
                </c:pt>
                <c:pt idx="1734">
                  <c:v>123.25</c:v>
                </c:pt>
                <c:pt idx="1735">
                  <c:v>123</c:v>
                </c:pt>
                <c:pt idx="1736">
                  <c:v>122.75</c:v>
                </c:pt>
                <c:pt idx="1737">
                  <c:v>122.50000000000001</c:v>
                </c:pt>
                <c:pt idx="1738">
                  <c:v>122.24999999999999</c:v>
                </c:pt>
                <c:pt idx="1739">
                  <c:v>122</c:v>
                </c:pt>
                <c:pt idx="1740">
                  <c:v>121.75</c:v>
                </c:pt>
                <c:pt idx="1741">
                  <c:v>121.50000000000001</c:v>
                </c:pt>
                <c:pt idx="1742">
                  <c:v>121.24999999999999</c:v>
                </c:pt>
                <c:pt idx="1743">
                  <c:v>121</c:v>
                </c:pt>
                <c:pt idx="1744">
                  <c:v>120.75</c:v>
                </c:pt>
                <c:pt idx="1745">
                  <c:v>120.5</c:v>
                </c:pt>
                <c:pt idx="1746">
                  <c:v>120.24999999999999</c:v>
                </c:pt>
                <c:pt idx="1747">
                  <c:v>120</c:v>
                </c:pt>
                <c:pt idx="1748">
                  <c:v>119.75</c:v>
                </c:pt>
                <c:pt idx="1749">
                  <c:v>119.5</c:v>
                </c:pt>
                <c:pt idx="1750">
                  <c:v>119.24999999999999</c:v>
                </c:pt>
                <c:pt idx="1751">
                  <c:v>119</c:v>
                </c:pt>
                <c:pt idx="1752">
                  <c:v>118.75</c:v>
                </c:pt>
                <c:pt idx="1753">
                  <c:v>118.5</c:v>
                </c:pt>
                <c:pt idx="1754">
                  <c:v>118.25000000000001</c:v>
                </c:pt>
                <c:pt idx="1755">
                  <c:v>118</c:v>
                </c:pt>
                <c:pt idx="1756">
                  <c:v>117.75</c:v>
                </c:pt>
                <c:pt idx="1757">
                  <c:v>117.5</c:v>
                </c:pt>
                <c:pt idx="1758">
                  <c:v>117.25000000000001</c:v>
                </c:pt>
                <c:pt idx="1759">
                  <c:v>117</c:v>
                </c:pt>
                <c:pt idx="1760">
                  <c:v>116.75</c:v>
                </c:pt>
                <c:pt idx="1761">
                  <c:v>116.5</c:v>
                </c:pt>
                <c:pt idx="1762">
                  <c:v>116.25000000000001</c:v>
                </c:pt>
                <c:pt idx="1763">
                  <c:v>115.99999999999999</c:v>
                </c:pt>
                <c:pt idx="1764">
                  <c:v>115.75</c:v>
                </c:pt>
                <c:pt idx="1765">
                  <c:v>115.5</c:v>
                </c:pt>
                <c:pt idx="1766">
                  <c:v>115.25000000000001</c:v>
                </c:pt>
                <c:pt idx="1767">
                  <c:v>114.99999999999999</c:v>
                </c:pt>
                <c:pt idx="1768">
                  <c:v>114.75</c:v>
                </c:pt>
                <c:pt idx="1769">
                  <c:v>114.5</c:v>
                </c:pt>
                <c:pt idx="1770">
                  <c:v>114.25</c:v>
                </c:pt>
                <c:pt idx="1771">
                  <c:v>113.99999999999999</c:v>
                </c:pt>
                <c:pt idx="1772">
                  <c:v>113.75</c:v>
                </c:pt>
                <c:pt idx="1773">
                  <c:v>113.5</c:v>
                </c:pt>
                <c:pt idx="1774">
                  <c:v>113.25</c:v>
                </c:pt>
                <c:pt idx="1775">
                  <c:v>112.99999999999999</c:v>
                </c:pt>
                <c:pt idx="1776">
                  <c:v>112.75</c:v>
                </c:pt>
                <c:pt idx="1777">
                  <c:v>112.5</c:v>
                </c:pt>
                <c:pt idx="1778">
                  <c:v>112.25</c:v>
                </c:pt>
                <c:pt idx="1779">
                  <c:v>112.00000000000001</c:v>
                </c:pt>
                <c:pt idx="1780">
                  <c:v>111.75</c:v>
                </c:pt>
                <c:pt idx="1781">
                  <c:v>111.5</c:v>
                </c:pt>
                <c:pt idx="1782">
                  <c:v>111.25</c:v>
                </c:pt>
                <c:pt idx="1783">
                  <c:v>111.00000000000001</c:v>
                </c:pt>
                <c:pt idx="1784">
                  <c:v>110.75</c:v>
                </c:pt>
                <c:pt idx="1785">
                  <c:v>110.5</c:v>
                </c:pt>
                <c:pt idx="1786">
                  <c:v>110.25</c:v>
                </c:pt>
                <c:pt idx="1787">
                  <c:v>110.00000000000001</c:v>
                </c:pt>
                <c:pt idx="1788">
                  <c:v>109.74999999999999</c:v>
                </c:pt>
                <c:pt idx="1789">
                  <c:v>109.5</c:v>
                </c:pt>
                <c:pt idx="1790">
                  <c:v>109.25</c:v>
                </c:pt>
                <c:pt idx="1791">
                  <c:v>109.00000000000001</c:v>
                </c:pt>
                <c:pt idx="1792">
                  <c:v>108.74999999999999</c:v>
                </c:pt>
                <c:pt idx="1793">
                  <c:v>108.5</c:v>
                </c:pt>
                <c:pt idx="1794">
                  <c:v>108.25</c:v>
                </c:pt>
                <c:pt idx="1795">
                  <c:v>108</c:v>
                </c:pt>
                <c:pt idx="1796">
                  <c:v>107.74999999999999</c:v>
                </c:pt>
                <c:pt idx="1797">
                  <c:v>107.5</c:v>
                </c:pt>
                <c:pt idx="1798">
                  <c:v>107.25</c:v>
                </c:pt>
                <c:pt idx="1799">
                  <c:v>107</c:v>
                </c:pt>
                <c:pt idx="1800">
                  <c:v>106.74999999999999</c:v>
                </c:pt>
                <c:pt idx="1801">
                  <c:v>106.5</c:v>
                </c:pt>
                <c:pt idx="1802">
                  <c:v>106.25</c:v>
                </c:pt>
                <c:pt idx="1803">
                  <c:v>106</c:v>
                </c:pt>
                <c:pt idx="1804">
                  <c:v>105.75000000000001</c:v>
                </c:pt>
                <c:pt idx="1805">
                  <c:v>105.5</c:v>
                </c:pt>
                <c:pt idx="1806">
                  <c:v>105.25</c:v>
                </c:pt>
                <c:pt idx="1807">
                  <c:v>105</c:v>
                </c:pt>
                <c:pt idx="1808">
                  <c:v>104.75000000000001</c:v>
                </c:pt>
                <c:pt idx="1809">
                  <c:v>104.5</c:v>
                </c:pt>
                <c:pt idx="1810">
                  <c:v>104.25</c:v>
                </c:pt>
                <c:pt idx="1811">
                  <c:v>104</c:v>
                </c:pt>
                <c:pt idx="1812">
                  <c:v>103.75000000000001</c:v>
                </c:pt>
                <c:pt idx="1813">
                  <c:v>103.49999999999999</c:v>
                </c:pt>
                <c:pt idx="1814">
                  <c:v>103.25</c:v>
                </c:pt>
                <c:pt idx="1815">
                  <c:v>103</c:v>
                </c:pt>
                <c:pt idx="1816">
                  <c:v>102.75000000000001</c:v>
                </c:pt>
                <c:pt idx="1817">
                  <c:v>102.49999999999999</c:v>
                </c:pt>
                <c:pt idx="1818">
                  <c:v>102.25</c:v>
                </c:pt>
                <c:pt idx="1819">
                  <c:v>102</c:v>
                </c:pt>
                <c:pt idx="1820">
                  <c:v>101.75</c:v>
                </c:pt>
                <c:pt idx="1821">
                  <c:v>101.49999999999999</c:v>
                </c:pt>
                <c:pt idx="1822">
                  <c:v>101.25</c:v>
                </c:pt>
                <c:pt idx="1823">
                  <c:v>101</c:v>
                </c:pt>
                <c:pt idx="1824">
                  <c:v>100.75</c:v>
                </c:pt>
                <c:pt idx="1825">
                  <c:v>100.49999999999999</c:v>
                </c:pt>
                <c:pt idx="1826">
                  <c:v>100.25</c:v>
                </c:pt>
                <c:pt idx="182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D-2442-9A83-59CCA66483C3}"/>
            </c:ext>
          </c:extLst>
        </c:ser>
        <c:ser>
          <c:idx val="2"/>
          <c:order val="2"/>
          <c:tx>
            <c:strRef>
              <c:f>TradingAnalysis!$J$17</c:f>
              <c:strCache>
                <c:ptCount val="1"/>
                <c:pt idx="0">
                  <c:v>100 = Base (31/12/2015)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TradingAnalysis!$B$18:$B$1845</c:f>
              <c:numCache>
                <c:formatCode>[$-409]mmm\-dd\-yyyy;@</c:formatCode>
                <c:ptCount val="182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44192</c:v>
                </c:pt>
                <c:pt idx="5">
                  <c:v>44191</c:v>
                </c:pt>
                <c:pt idx="6">
                  <c:v>44190</c:v>
                </c:pt>
                <c:pt idx="7">
                  <c:v>44189</c:v>
                </c:pt>
                <c:pt idx="8">
                  <c:v>44188</c:v>
                </c:pt>
                <c:pt idx="9">
                  <c:v>44187</c:v>
                </c:pt>
                <c:pt idx="10">
                  <c:v>44186</c:v>
                </c:pt>
                <c:pt idx="11">
                  <c:v>44185</c:v>
                </c:pt>
                <c:pt idx="12">
                  <c:v>44184</c:v>
                </c:pt>
                <c:pt idx="13">
                  <c:v>44183</c:v>
                </c:pt>
                <c:pt idx="14">
                  <c:v>44182</c:v>
                </c:pt>
                <c:pt idx="15">
                  <c:v>44181</c:v>
                </c:pt>
                <c:pt idx="16">
                  <c:v>44180</c:v>
                </c:pt>
                <c:pt idx="17">
                  <c:v>44179</c:v>
                </c:pt>
                <c:pt idx="18">
                  <c:v>44178</c:v>
                </c:pt>
                <c:pt idx="19">
                  <c:v>44177</c:v>
                </c:pt>
                <c:pt idx="20">
                  <c:v>44176</c:v>
                </c:pt>
                <c:pt idx="21">
                  <c:v>44175</c:v>
                </c:pt>
                <c:pt idx="22">
                  <c:v>44174</c:v>
                </c:pt>
                <c:pt idx="23">
                  <c:v>44173</c:v>
                </c:pt>
                <c:pt idx="24">
                  <c:v>44172</c:v>
                </c:pt>
                <c:pt idx="25">
                  <c:v>44171</c:v>
                </c:pt>
                <c:pt idx="26">
                  <c:v>44170</c:v>
                </c:pt>
                <c:pt idx="27">
                  <c:v>44169</c:v>
                </c:pt>
                <c:pt idx="28">
                  <c:v>44168</c:v>
                </c:pt>
                <c:pt idx="29">
                  <c:v>44167</c:v>
                </c:pt>
                <c:pt idx="30">
                  <c:v>44166</c:v>
                </c:pt>
                <c:pt idx="31">
                  <c:v>44165</c:v>
                </c:pt>
                <c:pt idx="32">
                  <c:v>44164</c:v>
                </c:pt>
                <c:pt idx="33">
                  <c:v>44163</c:v>
                </c:pt>
                <c:pt idx="34">
                  <c:v>44162</c:v>
                </c:pt>
                <c:pt idx="35">
                  <c:v>44161</c:v>
                </c:pt>
                <c:pt idx="36">
                  <c:v>44160</c:v>
                </c:pt>
                <c:pt idx="37">
                  <c:v>44159</c:v>
                </c:pt>
                <c:pt idx="38">
                  <c:v>44158</c:v>
                </c:pt>
                <c:pt idx="39">
                  <c:v>44157</c:v>
                </c:pt>
                <c:pt idx="40">
                  <c:v>44156</c:v>
                </c:pt>
                <c:pt idx="41">
                  <c:v>44155</c:v>
                </c:pt>
                <c:pt idx="42">
                  <c:v>44154</c:v>
                </c:pt>
                <c:pt idx="43">
                  <c:v>44153</c:v>
                </c:pt>
                <c:pt idx="44">
                  <c:v>44152</c:v>
                </c:pt>
                <c:pt idx="45">
                  <c:v>44151</c:v>
                </c:pt>
                <c:pt idx="46">
                  <c:v>44150</c:v>
                </c:pt>
                <c:pt idx="47">
                  <c:v>44149</c:v>
                </c:pt>
                <c:pt idx="48">
                  <c:v>44148</c:v>
                </c:pt>
                <c:pt idx="49">
                  <c:v>44147</c:v>
                </c:pt>
                <c:pt idx="50">
                  <c:v>44146</c:v>
                </c:pt>
                <c:pt idx="51">
                  <c:v>44145</c:v>
                </c:pt>
                <c:pt idx="52">
                  <c:v>44144</c:v>
                </c:pt>
                <c:pt idx="53">
                  <c:v>44143</c:v>
                </c:pt>
                <c:pt idx="54">
                  <c:v>44142</c:v>
                </c:pt>
                <c:pt idx="55">
                  <c:v>44141</c:v>
                </c:pt>
                <c:pt idx="56">
                  <c:v>44140</c:v>
                </c:pt>
                <c:pt idx="57">
                  <c:v>44139</c:v>
                </c:pt>
                <c:pt idx="58">
                  <c:v>44138</c:v>
                </c:pt>
                <c:pt idx="59">
                  <c:v>44137</c:v>
                </c:pt>
                <c:pt idx="60">
                  <c:v>44136</c:v>
                </c:pt>
                <c:pt idx="61">
                  <c:v>44135</c:v>
                </c:pt>
                <c:pt idx="62">
                  <c:v>44134</c:v>
                </c:pt>
                <c:pt idx="63">
                  <c:v>44133</c:v>
                </c:pt>
                <c:pt idx="64">
                  <c:v>44132</c:v>
                </c:pt>
                <c:pt idx="65">
                  <c:v>44131</c:v>
                </c:pt>
                <c:pt idx="66">
                  <c:v>44130</c:v>
                </c:pt>
                <c:pt idx="67">
                  <c:v>44129</c:v>
                </c:pt>
                <c:pt idx="68">
                  <c:v>44128</c:v>
                </c:pt>
                <c:pt idx="69">
                  <c:v>44127</c:v>
                </c:pt>
                <c:pt idx="70">
                  <c:v>44126</c:v>
                </c:pt>
                <c:pt idx="71">
                  <c:v>44125</c:v>
                </c:pt>
                <c:pt idx="72">
                  <c:v>44124</c:v>
                </c:pt>
                <c:pt idx="73">
                  <c:v>44123</c:v>
                </c:pt>
                <c:pt idx="74">
                  <c:v>44122</c:v>
                </c:pt>
                <c:pt idx="75">
                  <c:v>44121</c:v>
                </c:pt>
                <c:pt idx="76">
                  <c:v>44120</c:v>
                </c:pt>
                <c:pt idx="77">
                  <c:v>44119</c:v>
                </c:pt>
                <c:pt idx="78">
                  <c:v>44118</c:v>
                </c:pt>
                <c:pt idx="79">
                  <c:v>44117</c:v>
                </c:pt>
                <c:pt idx="80">
                  <c:v>44116</c:v>
                </c:pt>
                <c:pt idx="81">
                  <c:v>44115</c:v>
                </c:pt>
                <c:pt idx="82">
                  <c:v>44114</c:v>
                </c:pt>
                <c:pt idx="83">
                  <c:v>44113</c:v>
                </c:pt>
                <c:pt idx="84">
                  <c:v>44112</c:v>
                </c:pt>
                <c:pt idx="85">
                  <c:v>44111</c:v>
                </c:pt>
                <c:pt idx="86">
                  <c:v>44110</c:v>
                </c:pt>
                <c:pt idx="87">
                  <c:v>44109</c:v>
                </c:pt>
                <c:pt idx="88">
                  <c:v>44108</c:v>
                </c:pt>
                <c:pt idx="89">
                  <c:v>44107</c:v>
                </c:pt>
                <c:pt idx="90">
                  <c:v>44106</c:v>
                </c:pt>
                <c:pt idx="91">
                  <c:v>44105</c:v>
                </c:pt>
                <c:pt idx="92">
                  <c:v>44104</c:v>
                </c:pt>
                <c:pt idx="93">
                  <c:v>44103</c:v>
                </c:pt>
                <c:pt idx="94">
                  <c:v>44102</c:v>
                </c:pt>
                <c:pt idx="95">
                  <c:v>44101</c:v>
                </c:pt>
                <c:pt idx="96">
                  <c:v>44100</c:v>
                </c:pt>
                <c:pt idx="97">
                  <c:v>44099</c:v>
                </c:pt>
                <c:pt idx="98">
                  <c:v>44098</c:v>
                </c:pt>
                <c:pt idx="99">
                  <c:v>44097</c:v>
                </c:pt>
                <c:pt idx="100">
                  <c:v>44096</c:v>
                </c:pt>
                <c:pt idx="101">
                  <c:v>44095</c:v>
                </c:pt>
                <c:pt idx="102">
                  <c:v>44094</c:v>
                </c:pt>
                <c:pt idx="103">
                  <c:v>44093</c:v>
                </c:pt>
                <c:pt idx="104">
                  <c:v>44092</c:v>
                </c:pt>
                <c:pt idx="105">
                  <c:v>44091</c:v>
                </c:pt>
                <c:pt idx="106">
                  <c:v>44090</c:v>
                </c:pt>
                <c:pt idx="107">
                  <c:v>44089</c:v>
                </c:pt>
                <c:pt idx="108">
                  <c:v>44088</c:v>
                </c:pt>
                <c:pt idx="109">
                  <c:v>44087</c:v>
                </c:pt>
                <c:pt idx="110">
                  <c:v>44086</c:v>
                </c:pt>
                <c:pt idx="111">
                  <c:v>44085</c:v>
                </c:pt>
                <c:pt idx="112">
                  <c:v>44084</c:v>
                </c:pt>
                <c:pt idx="113">
                  <c:v>44083</c:v>
                </c:pt>
                <c:pt idx="114">
                  <c:v>44082</c:v>
                </c:pt>
                <c:pt idx="115">
                  <c:v>44081</c:v>
                </c:pt>
                <c:pt idx="116">
                  <c:v>44080</c:v>
                </c:pt>
                <c:pt idx="117">
                  <c:v>44079</c:v>
                </c:pt>
                <c:pt idx="118">
                  <c:v>44078</c:v>
                </c:pt>
                <c:pt idx="119">
                  <c:v>44077</c:v>
                </c:pt>
                <c:pt idx="120">
                  <c:v>44076</c:v>
                </c:pt>
                <c:pt idx="121">
                  <c:v>44075</c:v>
                </c:pt>
                <c:pt idx="122">
                  <c:v>44074</c:v>
                </c:pt>
                <c:pt idx="123">
                  <c:v>44073</c:v>
                </c:pt>
                <c:pt idx="124">
                  <c:v>44072</c:v>
                </c:pt>
                <c:pt idx="125">
                  <c:v>44071</c:v>
                </c:pt>
                <c:pt idx="126">
                  <c:v>44070</c:v>
                </c:pt>
                <c:pt idx="127">
                  <c:v>44069</c:v>
                </c:pt>
                <c:pt idx="128">
                  <c:v>44068</c:v>
                </c:pt>
                <c:pt idx="129">
                  <c:v>44067</c:v>
                </c:pt>
                <c:pt idx="130">
                  <c:v>44066</c:v>
                </c:pt>
                <c:pt idx="131">
                  <c:v>44065</c:v>
                </c:pt>
                <c:pt idx="132">
                  <c:v>44064</c:v>
                </c:pt>
                <c:pt idx="133">
                  <c:v>44063</c:v>
                </c:pt>
                <c:pt idx="134">
                  <c:v>44062</c:v>
                </c:pt>
                <c:pt idx="135">
                  <c:v>44061</c:v>
                </c:pt>
                <c:pt idx="136">
                  <c:v>44060</c:v>
                </c:pt>
                <c:pt idx="137">
                  <c:v>44059</c:v>
                </c:pt>
                <c:pt idx="138">
                  <c:v>44058</c:v>
                </c:pt>
                <c:pt idx="139">
                  <c:v>44057</c:v>
                </c:pt>
                <c:pt idx="140">
                  <c:v>44056</c:v>
                </c:pt>
                <c:pt idx="141">
                  <c:v>44055</c:v>
                </c:pt>
                <c:pt idx="142">
                  <c:v>44054</c:v>
                </c:pt>
                <c:pt idx="143">
                  <c:v>44053</c:v>
                </c:pt>
                <c:pt idx="144">
                  <c:v>44052</c:v>
                </c:pt>
                <c:pt idx="145">
                  <c:v>44051</c:v>
                </c:pt>
                <c:pt idx="146">
                  <c:v>44050</c:v>
                </c:pt>
                <c:pt idx="147">
                  <c:v>44049</c:v>
                </c:pt>
                <c:pt idx="148">
                  <c:v>44048</c:v>
                </c:pt>
                <c:pt idx="149">
                  <c:v>44047</c:v>
                </c:pt>
                <c:pt idx="150">
                  <c:v>44046</c:v>
                </c:pt>
                <c:pt idx="151">
                  <c:v>44045</c:v>
                </c:pt>
                <c:pt idx="152">
                  <c:v>44044</c:v>
                </c:pt>
                <c:pt idx="153">
                  <c:v>44043</c:v>
                </c:pt>
                <c:pt idx="154">
                  <c:v>44042</c:v>
                </c:pt>
                <c:pt idx="155">
                  <c:v>44041</c:v>
                </c:pt>
                <c:pt idx="156">
                  <c:v>44040</c:v>
                </c:pt>
                <c:pt idx="157">
                  <c:v>44039</c:v>
                </c:pt>
                <c:pt idx="158">
                  <c:v>44038</c:v>
                </c:pt>
                <c:pt idx="159">
                  <c:v>44037</c:v>
                </c:pt>
                <c:pt idx="160">
                  <c:v>44036</c:v>
                </c:pt>
                <c:pt idx="161">
                  <c:v>44035</c:v>
                </c:pt>
                <c:pt idx="162">
                  <c:v>44034</c:v>
                </c:pt>
                <c:pt idx="163">
                  <c:v>44033</c:v>
                </c:pt>
                <c:pt idx="164">
                  <c:v>44032</c:v>
                </c:pt>
                <c:pt idx="165">
                  <c:v>44031</c:v>
                </c:pt>
                <c:pt idx="166">
                  <c:v>44030</c:v>
                </c:pt>
                <c:pt idx="167">
                  <c:v>44029</c:v>
                </c:pt>
                <c:pt idx="168">
                  <c:v>44028</c:v>
                </c:pt>
                <c:pt idx="169">
                  <c:v>44027</c:v>
                </c:pt>
                <c:pt idx="170">
                  <c:v>44026</c:v>
                </c:pt>
                <c:pt idx="171">
                  <c:v>44025</c:v>
                </c:pt>
                <c:pt idx="172">
                  <c:v>44024</c:v>
                </c:pt>
                <c:pt idx="173">
                  <c:v>44023</c:v>
                </c:pt>
                <c:pt idx="174">
                  <c:v>44022</c:v>
                </c:pt>
                <c:pt idx="175">
                  <c:v>44021</c:v>
                </c:pt>
                <c:pt idx="176">
                  <c:v>44020</c:v>
                </c:pt>
                <c:pt idx="177">
                  <c:v>44019</c:v>
                </c:pt>
                <c:pt idx="178">
                  <c:v>44018</c:v>
                </c:pt>
                <c:pt idx="179">
                  <c:v>44017</c:v>
                </c:pt>
                <c:pt idx="180">
                  <c:v>44016</c:v>
                </c:pt>
                <c:pt idx="181">
                  <c:v>44015</c:v>
                </c:pt>
                <c:pt idx="182">
                  <c:v>44014</c:v>
                </c:pt>
                <c:pt idx="183">
                  <c:v>44013</c:v>
                </c:pt>
                <c:pt idx="184">
                  <c:v>44012</c:v>
                </c:pt>
                <c:pt idx="185">
                  <c:v>44011</c:v>
                </c:pt>
                <c:pt idx="186">
                  <c:v>44010</c:v>
                </c:pt>
                <c:pt idx="187">
                  <c:v>44009</c:v>
                </c:pt>
                <c:pt idx="188">
                  <c:v>44008</c:v>
                </c:pt>
                <c:pt idx="189">
                  <c:v>44007</c:v>
                </c:pt>
                <c:pt idx="190">
                  <c:v>44006</c:v>
                </c:pt>
                <c:pt idx="191">
                  <c:v>44005</c:v>
                </c:pt>
                <c:pt idx="192">
                  <c:v>44004</c:v>
                </c:pt>
                <c:pt idx="193">
                  <c:v>44003</c:v>
                </c:pt>
                <c:pt idx="194">
                  <c:v>44002</c:v>
                </c:pt>
                <c:pt idx="195">
                  <c:v>44001</c:v>
                </c:pt>
                <c:pt idx="196">
                  <c:v>44000</c:v>
                </c:pt>
                <c:pt idx="197">
                  <c:v>43999</c:v>
                </c:pt>
                <c:pt idx="198">
                  <c:v>43998</c:v>
                </c:pt>
                <c:pt idx="199">
                  <c:v>43997</c:v>
                </c:pt>
                <c:pt idx="200">
                  <c:v>43996</c:v>
                </c:pt>
                <c:pt idx="201">
                  <c:v>43995</c:v>
                </c:pt>
                <c:pt idx="202">
                  <c:v>43994</c:v>
                </c:pt>
                <c:pt idx="203">
                  <c:v>43993</c:v>
                </c:pt>
                <c:pt idx="204">
                  <c:v>43992</c:v>
                </c:pt>
                <c:pt idx="205">
                  <c:v>43991</c:v>
                </c:pt>
                <c:pt idx="206">
                  <c:v>43990</c:v>
                </c:pt>
                <c:pt idx="207">
                  <c:v>43989</c:v>
                </c:pt>
                <c:pt idx="208">
                  <c:v>43988</c:v>
                </c:pt>
                <c:pt idx="209">
                  <c:v>43987</c:v>
                </c:pt>
                <c:pt idx="210">
                  <c:v>43986</c:v>
                </c:pt>
                <c:pt idx="211">
                  <c:v>43985</c:v>
                </c:pt>
                <c:pt idx="212">
                  <c:v>43984</c:v>
                </c:pt>
                <c:pt idx="213">
                  <c:v>43983</c:v>
                </c:pt>
                <c:pt idx="214">
                  <c:v>43982</c:v>
                </c:pt>
                <c:pt idx="215">
                  <c:v>43981</c:v>
                </c:pt>
                <c:pt idx="216">
                  <c:v>43980</c:v>
                </c:pt>
                <c:pt idx="217">
                  <c:v>43979</c:v>
                </c:pt>
                <c:pt idx="218">
                  <c:v>43978</c:v>
                </c:pt>
                <c:pt idx="219">
                  <c:v>43977</c:v>
                </c:pt>
                <c:pt idx="220">
                  <c:v>43976</c:v>
                </c:pt>
                <c:pt idx="221">
                  <c:v>43975</c:v>
                </c:pt>
                <c:pt idx="222">
                  <c:v>43974</c:v>
                </c:pt>
                <c:pt idx="223">
                  <c:v>43973</c:v>
                </c:pt>
                <c:pt idx="224">
                  <c:v>43972</c:v>
                </c:pt>
                <c:pt idx="225">
                  <c:v>43971</c:v>
                </c:pt>
                <c:pt idx="226">
                  <c:v>43970</c:v>
                </c:pt>
                <c:pt idx="227">
                  <c:v>43969</c:v>
                </c:pt>
                <c:pt idx="228">
                  <c:v>43968</c:v>
                </c:pt>
                <c:pt idx="229">
                  <c:v>43967</c:v>
                </c:pt>
                <c:pt idx="230">
                  <c:v>43966</c:v>
                </c:pt>
                <c:pt idx="231">
                  <c:v>43965</c:v>
                </c:pt>
                <c:pt idx="232">
                  <c:v>43964</c:v>
                </c:pt>
                <c:pt idx="233">
                  <c:v>43963</c:v>
                </c:pt>
                <c:pt idx="234">
                  <c:v>43962</c:v>
                </c:pt>
                <c:pt idx="235">
                  <c:v>43961</c:v>
                </c:pt>
                <c:pt idx="236">
                  <c:v>43960</c:v>
                </c:pt>
                <c:pt idx="237">
                  <c:v>43959</c:v>
                </c:pt>
                <c:pt idx="238">
                  <c:v>43958</c:v>
                </c:pt>
                <c:pt idx="239">
                  <c:v>43957</c:v>
                </c:pt>
                <c:pt idx="240">
                  <c:v>43956</c:v>
                </c:pt>
                <c:pt idx="241">
                  <c:v>43955</c:v>
                </c:pt>
                <c:pt idx="242">
                  <c:v>43954</c:v>
                </c:pt>
                <c:pt idx="243">
                  <c:v>43953</c:v>
                </c:pt>
                <c:pt idx="244">
                  <c:v>43952</c:v>
                </c:pt>
                <c:pt idx="245">
                  <c:v>43951</c:v>
                </c:pt>
                <c:pt idx="246">
                  <c:v>43950</c:v>
                </c:pt>
                <c:pt idx="247">
                  <c:v>43949</c:v>
                </c:pt>
                <c:pt idx="248">
                  <c:v>43948</c:v>
                </c:pt>
                <c:pt idx="249">
                  <c:v>43947</c:v>
                </c:pt>
                <c:pt idx="250">
                  <c:v>43946</c:v>
                </c:pt>
                <c:pt idx="251">
                  <c:v>43945</c:v>
                </c:pt>
                <c:pt idx="252">
                  <c:v>43944</c:v>
                </c:pt>
                <c:pt idx="253">
                  <c:v>43943</c:v>
                </c:pt>
                <c:pt idx="254">
                  <c:v>43942</c:v>
                </c:pt>
                <c:pt idx="255">
                  <c:v>43941</c:v>
                </c:pt>
                <c:pt idx="256">
                  <c:v>43940</c:v>
                </c:pt>
                <c:pt idx="257">
                  <c:v>43939</c:v>
                </c:pt>
                <c:pt idx="258">
                  <c:v>43938</c:v>
                </c:pt>
                <c:pt idx="259">
                  <c:v>43937</c:v>
                </c:pt>
                <c:pt idx="260">
                  <c:v>43936</c:v>
                </c:pt>
                <c:pt idx="261">
                  <c:v>43935</c:v>
                </c:pt>
                <c:pt idx="262">
                  <c:v>43934</c:v>
                </c:pt>
                <c:pt idx="263">
                  <c:v>43933</c:v>
                </c:pt>
                <c:pt idx="264">
                  <c:v>43932</c:v>
                </c:pt>
                <c:pt idx="265">
                  <c:v>43931</c:v>
                </c:pt>
                <c:pt idx="266">
                  <c:v>43930</c:v>
                </c:pt>
                <c:pt idx="267">
                  <c:v>43929</c:v>
                </c:pt>
                <c:pt idx="268">
                  <c:v>43928</c:v>
                </c:pt>
                <c:pt idx="269">
                  <c:v>43927</c:v>
                </c:pt>
                <c:pt idx="270">
                  <c:v>43926</c:v>
                </c:pt>
                <c:pt idx="271">
                  <c:v>43925</c:v>
                </c:pt>
                <c:pt idx="272">
                  <c:v>43924</c:v>
                </c:pt>
                <c:pt idx="273">
                  <c:v>43923</c:v>
                </c:pt>
                <c:pt idx="274">
                  <c:v>43922</c:v>
                </c:pt>
                <c:pt idx="275">
                  <c:v>43921</c:v>
                </c:pt>
                <c:pt idx="276">
                  <c:v>43920</c:v>
                </c:pt>
                <c:pt idx="277">
                  <c:v>43919</c:v>
                </c:pt>
                <c:pt idx="278">
                  <c:v>43918</c:v>
                </c:pt>
                <c:pt idx="279">
                  <c:v>43917</c:v>
                </c:pt>
                <c:pt idx="280">
                  <c:v>43916</c:v>
                </c:pt>
                <c:pt idx="281">
                  <c:v>43915</c:v>
                </c:pt>
                <c:pt idx="282">
                  <c:v>43914</c:v>
                </c:pt>
                <c:pt idx="283">
                  <c:v>43913</c:v>
                </c:pt>
                <c:pt idx="284">
                  <c:v>43912</c:v>
                </c:pt>
                <c:pt idx="285">
                  <c:v>43911</c:v>
                </c:pt>
                <c:pt idx="286">
                  <c:v>43910</c:v>
                </c:pt>
                <c:pt idx="287">
                  <c:v>43909</c:v>
                </c:pt>
                <c:pt idx="288">
                  <c:v>43908</c:v>
                </c:pt>
                <c:pt idx="289">
                  <c:v>43907</c:v>
                </c:pt>
                <c:pt idx="290">
                  <c:v>43906</c:v>
                </c:pt>
                <c:pt idx="291">
                  <c:v>43905</c:v>
                </c:pt>
                <c:pt idx="292">
                  <c:v>43904</c:v>
                </c:pt>
                <c:pt idx="293">
                  <c:v>43903</c:v>
                </c:pt>
                <c:pt idx="294">
                  <c:v>43902</c:v>
                </c:pt>
                <c:pt idx="295">
                  <c:v>43901</c:v>
                </c:pt>
                <c:pt idx="296">
                  <c:v>43900</c:v>
                </c:pt>
                <c:pt idx="297">
                  <c:v>43899</c:v>
                </c:pt>
                <c:pt idx="298">
                  <c:v>43898</c:v>
                </c:pt>
                <c:pt idx="299">
                  <c:v>43897</c:v>
                </c:pt>
                <c:pt idx="300">
                  <c:v>43896</c:v>
                </c:pt>
                <c:pt idx="301">
                  <c:v>43895</c:v>
                </c:pt>
                <c:pt idx="302">
                  <c:v>43894</c:v>
                </c:pt>
                <c:pt idx="303">
                  <c:v>43893</c:v>
                </c:pt>
                <c:pt idx="304">
                  <c:v>43892</c:v>
                </c:pt>
                <c:pt idx="305">
                  <c:v>43891</c:v>
                </c:pt>
                <c:pt idx="306">
                  <c:v>43890</c:v>
                </c:pt>
                <c:pt idx="307">
                  <c:v>43889</c:v>
                </c:pt>
                <c:pt idx="308">
                  <c:v>43888</c:v>
                </c:pt>
                <c:pt idx="309">
                  <c:v>43887</c:v>
                </c:pt>
                <c:pt idx="310">
                  <c:v>43886</c:v>
                </c:pt>
                <c:pt idx="311">
                  <c:v>43885</c:v>
                </c:pt>
                <c:pt idx="312">
                  <c:v>43884</c:v>
                </c:pt>
                <c:pt idx="313">
                  <c:v>43883</c:v>
                </c:pt>
                <c:pt idx="314">
                  <c:v>43882</c:v>
                </c:pt>
                <c:pt idx="315">
                  <c:v>43881</c:v>
                </c:pt>
                <c:pt idx="316">
                  <c:v>43880</c:v>
                </c:pt>
                <c:pt idx="317">
                  <c:v>43879</c:v>
                </c:pt>
                <c:pt idx="318">
                  <c:v>43878</c:v>
                </c:pt>
                <c:pt idx="319">
                  <c:v>43877</c:v>
                </c:pt>
                <c:pt idx="320">
                  <c:v>43876</c:v>
                </c:pt>
                <c:pt idx="321">
                  <c:v>43875</c:v>
                </c:pt>
                <c:pt idx="322">
                  <c:v>43874</c:v>
                </c:pt>
                <c:pt idx="323">
                  <c:v>43873</c:v>
                </c:pt>
                <c:pt idx="324">
                  <c:v>43872</c:v>
                </c:pt>
                <c:pt idx="325">
                  <c:v>43871</c:v>
                </c:pt>
                <c:pt idx="326">
                  <c:v>43870</c:v>
                </c:pt>
                <c:pt idx="327">
                  <c:v>43869</c:v>
                </c:pt>
                <c:pt idx="328">
                  <c:v>43868</c:v>
                </c:pt>
                <c:pt idx="329">
                  <c:v>43867</c:v>
                </c:pt>
                <c:pt idx="330">
                  <c:v>43866</c:v>
                </c:pt>
                <c:pt idx="331">
                  <c:v>43865</c:v>
                </c:pt>
                <c:pt idx="332">
                  <c:v>43864</c:v>
                </c:pt>
                <c:pt idx="333">
                  <c:v>43863</c:v>
                </c:pt>
                <c:pt idx="334">
                  <c:v>43862</c:v>
                </c:pt>
                <c:pt idx="335">
                  <c:v>43861</c:v>
                </c:pt>
                <c:pt idx="336">
                  <c:v>43860</c:v>
                </c:pt>
                <c:pt idx="337">
                  <c:v>43859</c:v>
                </c:pt>
                <c:pt idx="338">
                  <c:v>43858</c:v>
                </c:pt>
                <c:pt idx="339">
                  <c:v>43857</c:v>
                </c:pt>
                <c:pt idx="340">
                  <c:v>43856</c:v>
                </c:pt>
                <c:pt idx="341">
                  <c:v>43855</c:v>
                </c:pt>
                <c:pt idx="342">
                  <c:v>43854</c:v>
                </c:pt>
                <c:pt idx="343">
                  <c:v>43853</c:v>
                </c:pt>
                <c:pt idx="344">
                  <c:v>43852</c:v>
                </c:pt>
                <c:pt idx="345">
                  <c:v>43851</c:v>
                </c:pt>
                <c:pt idx="346">
                  <c:v>43850</c:v>
                </c:pt>
                <c:pt idx="347">
                  <c:v>43849</c:v>
                </c:pt>
                <c:pt idx="348">
                  <c:v>43848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43842</c:v>
                </c:pt>
                <c:pt idx="355">
                  <c:v>43841</c:v>
                </c:pt>
                <c:pt idx="356">
                  <c:v>43840</c:v>
                </c:pt>
                <c:pt idx="357">
                  <c:v>43839</c:v>
                </c:pt>
                <c:pt idx="358">
                  <c:v>43838</c:v>
                </c:pt>
                <c:pt idx="359">
                  <c:v>43837</c:v>
                </c:pt>
                <c:pt idx="360">
                  <c:v>43836</c:v>
                </c:pt>
                <c:pt idx="361">
                  <c:v>43835</c:v>
                </c:pt>
                <c:pt idx="362">
                  <c:v>43834</c:v>
                </c:pt>
                <c:pt idx="363">
                  <c:v>43833</c:v>
                </c:pt>
                <c:pt idx="364">
                  <c:v>43832</c:v>
                </c:pt>
                <c:pt idx="365">
                  <c:v>43831</c:v>
                </c:pt>
                <c:pt idx="366">
                  <c:v>43830</c:v>
                </c:pt>
                <c:pt idx="367">
                  <c:v>43829</c:v>
                </c:pt>
                <c:pt idx="368">
                  <c:v>43828</c:v>
                </c:pt>
                <c:pt idx="369">
                  <c:v>43827</c:v>
                </c:pt>
                <c:pt idx="370">
                  <c:v>43826</c:v>
                </c:pt>
                <c:pt idx="371">
                  <c:v>43825</c:v>
                </c:pt>
                <c:pt idx="372">
                  <c:v>43824</c:v>
                </c:pt>
                <c:pt idx="373">
                  <c:v>43823</c:v>
                </c:pt>
                <c:pt idx="374">
                  <c:v>43822</c:v>
                </c:pt>
                <c:pt idx="375">
                  <c:v>43821</c:v>
                </c:pt>
                <c:pt idx="376">
                  <c:v>43820</c:v>
                </c:pt>
                <c:pt idx="377">
                  <c:v>43819</c:v>
                </c:pt>
                <c:pt idx="378">
                  <c:v>43818</c:v>
                </c:pt>
                <c:pt idx="379">
                  <c:v>43817</c:v>
                </c:pt>
                <c:pt idx="380">
                  <c:v>43816</c:v>
                </c:pt>
                <c:pt idx="381">
                  <c:v>43815</c:v>
                </c:pt>
                <c:pt idx="382">
                  <c:v>43814</c:v>
                </c:pt>
                <c:pt idx="383">
                  <c:v>43813</c:v>
                </c:pt>
                <c:pt idx="384">
                  <c:v>43812</c:v>
                </c:pt>
                <c:pt idx="385">
                  <c:v>43811</c:v>
                </c:pt>
                <c:pt idx="386">
                  <c:v>43810</c:v>
                </c:pt>
                <c:pt idx="387">
                  <c:v>43809</c:v>
                </c:pt>
                <c:pt idx="388">
                  <c:v>43808</c:v>
                </c:pt>
                <c:pt idx="389">
                  <c:v>43807</c:v>
                </c:pt>
                <c:pt idx="390">
                  <c:v>43806</c:v>
                </c:pt>
                <c:pt idx="391">
                  <c:v>43805</c:v>
                </c:pt>
                <c:pt idx="392">
                  <c:v>43804</c:v>
                </c:pt>
                <c:pt idx="393">
                  <c:v>43803</c:v>
                </c:pt>
                <c:pt idx="394">
                  <c:v>43802</c:v>
                </c:pt>
                <c:pt idx="395">
                  <c:v>43801</c:v>
                </c:pt>
                <c:pt idx="396">
                  <c:v>43800</c:v>
                </c:pt>
                <c:pt idx="397">
                  <c:v>43799</c:v>
                </c:pt>
                <c:pt idx="398">
                  <c:v>43798</c:v>
                </c:pt>
                <c:pt idx="399">
                  <c:v>43797</c:v>
                </c:pt>
                <c:pt idx="400">
                  <c:v>43796</c:v>
                </c:pt>
                <c:pt idx="401">
                  <c:v>43795</c:v>
                </c:pt>
                <c:pt idx="402">
                  <c:v>43794</c:v>
                </c:pt>
                <c:pt idx="403">
                  <c:v>43793</c:v>
                </c:pt>
                <c:pt idx="404">
                  <c:v>43792</c:v>
                </c:pt>
                <c:pt idx="405">
                  <c:v>43791</c:v>
                </c:pt>
                <c:pt idx="406">
                  <c:v>43790</c:v>
                </c:pt>
                <c:pt idx="407">
                  <c:v>43789</c:v>
                </c:pt>
                <c:pt idx="408">
                  <c:v>43788</c:v>
                </c:pt>
                <c:pt idx="409">
                  <c:v>43787</c:v>
                </c:pt>
                <c:pt idx="410">
                  <c:v>43786</c:v>
                </c:pt>
                <c:pt idx="411">
                  <c:v>43785</c:v>
                </c:pt>
                <c:pt idx="412">
                  <c:v>43784</c:v>
                </c:pt>
                <c:pt idx="413">
                  <c:v>43783</c:v>
                </c:pt>
                <c:pt idx="414">
                  <c:v>43782</c:v>
                </c:pt>
                <c:pt idx="415">
                  <c:v>43781</c:v>
                </c:pt>
                <c:pt idx="416">
                  <c:v>43780</c:v>
                </c:pt>
                <c:pt idx="417">
                  <c:v>43779</c:v>
                </c:pt>
                <c:pt idx="418">
                  <c:v>43778</c:v>
                </c:pt>
                <c:pt idx="419">
                  <c:v>43777</c:v>
                </c:pt>
                <c:pt idx="420">
                  <c:v>43776</c:v>
                </c:pt>
                <c:pt idx="421">
                  <c:v>43775</c:v>
                </c:pt>
                <c:pt idx="422">
                  <c:v>43774</c:v>
                </c:pt>
                <c:pt idx="423">
                  <c:v>43773</c:v>
                </c:pt>
                <c:pt idx="424">
                  <c:v>43772</c:v>
                </c:pt>
                <c:pt idx="425">
                  <c:v>43771</c:v>
                </c:pt>
                <c:pt idx="426">
                  <c:v>43770</c:v>
                </c:pt>
                <c:pt idx="427">
                  <c:v>43769</c:v>
                </c:pt>
                <c:pt idx="428">
                  <c:v>43768</c:v>
                </c:pt>
                <c:pt idx="429">
                  <c:v>43767</c:v>
                </c:pt>
                <c:pt idx="430">
                  <c:v>43766</c:v>
                </c:pt>
                <c:pt idx="431">
                  <c:v>43765</c:v>
                </c:pt>
                <c:pt idx="432">
                  <c:v>43764</c:v>
                </c:pt>
                <c:pt idx="433">
                  <c:v>43763</c:v>
                </c:pt>
                <c:pt idx="434">
                  <c:v>43762</c:v>
                </c:pt>
                <c:pt idx="435">
                  <c:v>43761</c:v>
                </c:pt>
                <c:pt idx="436">
                  <c:v>43760</c:v>
                </c:pt>
                <c:pt idx="437">
                  <c:v>43759</c:v>
                </c:pt>
                <c:pt idx="438">
                  <c:v>43758</c:v>
                </c:pt>
                <c:pt idx="439">
                  <c:v>43757</c:v>
                </c:pt>
                <c:pt idx="440">
                  <c:v>43756</c:v>
                </c:pt>
                <c:pt idx="441">
                  <c:v>43755</c:v>
                </c:pt>
                <c:pt idx="442">
                  <c:v>43754</c:v>
                </c:pt>
                <c:pt idx="443">
                  <c:v>43753</c:v>
                </c:pt>
                <c:pt idx="444">
                  <c:v>43752</c:v>
                </c:pt>
                <c:pt idx="445">
                  <c:v>43751</c:v>
                </c:pt>
                <c:pt idx="446">
                  <c:v>43750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43744</c:v>
                </c:pt>
                <c:pt idx="453">
                  <c:v>43743</c:v>
                </c:pt>
                <c:pt idx="454">
                  <c:v>43742</c:v>
                </c:pt>
                <c:pt idx="455">
                  <c:v>43741</c:v>
                </c:pt>
                <c:pt idx="456">
                  <c:v>43740</c:v>
                </c:pt>
                <c:pt idx="457">
                  <c:v>43739</c:v>
                </c:pt>
                <c:pt idx="458">
                  <c:v>43738</c:v>
                </c:pt>
                <c:pt idx="459">
                  <c:v>43737</c:v>
                </c:pt>
                <c:pt idx="460">
                  <c:v>43736</c:v>
                </c:pt>
                <c:pt idx="461">
                  <c:v>43735</c:v>
                </c:pt>
                <c:pt idx="462">
                  <c:v>43734</c:v>
                </c:pt>
                <c:pt idx="463">
                  <c:v>43733</c:v>
                </c:pt>
                <c:pt idx="464">
                  <c:v>43732</c:v>
                </c:pt>
                <c:pt idx="465">
                  <c:v>43731</c:v>
                </c:pt>
                <c:pt idx="466">
                  <c:v>43730</c:v>
                </c:pt>
                <c:pt idx="467">
                  <c:v>43729</c:v>
                </c:pt>
                <c:pt idx="468">
                  <c:v>43728</c:v>
                </c:pt>
                <c:pt idx="469">
                  <c:v>43727</c:v>
                </c:pt>
                <c:pt idx="470">
                  <c:v>43726</c:v>
                </c:pt>
                <c:pt idx="471">
                  <c:v>43725</c:v>
                </c:pt>
                <c:pt idx="472">
                  <c:v>43724</c:v>
                </c:pt>
                <c:pt idx="473">
                  <c:v>43723</c:v>
                </c:pt>
                <c:pt idx="474">
                  <c:v>43722</c:v>
                </c:pt>
                <c:pt idx="475">
                  <c:v>43721</c:v>
                </c:pt>
                <c:pt idx="476">
                  <c:v>43720</c:v>
                </c:pt>
                <c:pt idx="477">
                  <c:v>43719</c:v>
                </c:pt>
                <c:pt idx="478">
                  <c:v>43718</c:v>
                </c:pt>
                <c:pt idx="479">
                  <c:v>43717</c:v>
                </c:pt>
                <c:pt idx="480">
                  <c:v>43716</c:v>
                </c:pt>
                <c:pt idx="481">
                  <c:v>43715</c:v>
                </c:pt>
                <c:pt idx="482">
                  <c:v>43714</c:v>
                </c:pt>
                <c:pt idx="483">
                  <c:v>43713</c:v>
                </c:pt>
                <c:pt idx="484">
                  <c:v>43712</c:v>
                </c:pt>
                <c:pt idx="485">
                  <c:v>43711</c:v>
                </c:pt>
                <c:pt idx="486">
                  <c:v>43710</c:v>
                </c:pt>
                <c:pt idx="487">
                  <c:v>43709</c:v>
                </c:pt>
                <c:pt idx="488">
                  <c:v>43708</c:v>
                </c:pt>
                <c:pt idx="489">
                  <c:v>43707</c:v>
                </c:pt>
                <c:pt idx="490">
                  <c:v>43706</c:v>
                </c:pt>
                <c:pt idx="491">
                  <c:v>43705</c:v>
                </c:pt>
                <c:pt idx="492">
                  <c:v>43704</c:v>
                </c:pt>
                <c:pt idx="493">
                  <c:v>43703</c:v>
                </c:pt>
                <c:pt idx="494">
                  <c:v>43702</c:v>
                </c:pt>
                <c:pt idx="495">
                  <c:v>43701</c:v>
                </c:pt>
                <c:pt idx="496">
                  <c:v>43700</c:v>
                </c:pt>
                <c:pt idx="497">
                  <c:v>43699</c:v>
                </c:pt>
                <c:pt idx="498">
                  <c:v>43698</c:v>
                </c:pt>
                <c:pt idx="499">
                  <c:v>43697</c:v>
                </c:pt>
                <c:pt idx="500">
                  <c:v>43696</c:v>
                </c:pt>
                <c:pt idx="501">
                  <c:v>43695</c:v>
                </c:pt>
                <c:pt idx="502">
                  <c:v>43694</c:v>
                </c:pt>
                <c:pt idx="503">
                  <c:v>43693</c:v>
                </c:pt>
                <c:pt idx="504">
                  <c:v>43692</c:v>
                </c:pt>
                <c:pt idx="505">
                  <c:v>43691</c:v>
                </c:pt>
                <c:pt idx="506">
                  <c:v>43690</c:v>
                </c:pt>
                <c:pt idx="507">
                  <c:v>43689</c:v>
                </c:pt>
                <c:pt idx="508">
                  <c:v>43688</c:v>
                </c:pt>
                <c:pt idx="509">
                  <c:v>43687</c:v>
                </c:pt>
                <c:pt idx="510">
                  <c:v>43686</c:v>
                </c:pt>
                <c:pt idx="511">
                  <c:v>43685</c:v>
                </c:pt>
                <c:pt idx="512">
                  <c:v>43684</c:v>
                </c:pt>
                <c:pt idx="513">
                  <c:v>43683</c:v>
                </c:pt>
                <c:pt idx="514">
                  <c:v>43682</c:v>
                </c:pt>
                <c:pt idx="515">
                  <c:v>43681</c:v>
                </c:pt>
                <c:pt idx="516">
                  <c:v>43680</c:v>
                </c:pt>
                <c:pt idx="517">
                  <c:v>43679</c:v>
                </c:pt>
                <c:pt idx="518">
                  <c:v>43678</c:v>
                </c:pt>
                <c:pt idx="519">
                  <c:v>43677</c:v>
                </c:pt>
                <c:pt idx="520">
                  <c:v>43676</c:v>
                </c:pt>
                <c:pt idx="521">
                  <c:v>43675</c:v>
                </c:pt>
                <c:pt idx="522">
                  <c:v>43674</c:v>
                </c:pt>
                <c:pt idx="523">
                  <c:v>43673</c:v>
                </c:pt>
                <c:pt idx="524">
                  <c:v>43672</c:v>
                </c:pt>
                <c:pt idx="525">
                  <c:v>43671</c:v>
                </c:pt>
                <c:pt idx="526">
                  <c:v>43670</c:v>
                </c:pt>
                <c:pt idx="527">
                  <c:v>43669</c:v>
                </c:pt>
                <c:pt idx="528">
                  <c:v>43668</c:v>
                </c:pt>
                <c:pt idx="529">
                  <c:v>43667</c:v>
                </c:pt>
                <c:pt idx="530">
                  <c:v>43666</c:v>
                </c:pt>
                <c:pt idx="531">
                  <c:v>43665</c:v>
                </c:pt>
                <c:pt idx="532">
                  <c:v>43664</c:v>
                </c:pt>
                <c:pt idx="533">
                  <c:v>43663</c:v>
                </c:pt>
                <c:pt idx="534">
                  <c:v>43662</c:v>
                </c:pt>
                <c:pt idx="535">
                  <c:v>43661</c:v>
                </c:pt>
                <c:pt idx="536">
                  <c:v>43660</c:v>
                </c:pt>
                <c:pt idx="537">
                  <c:v>43659</c:v>
                </c:pt>
                <c:pt idx="538">
                  <c:v>43658</c:v>
                </c:pt>
                <c:pt idx="539">
                  <c:v>43657</c:v>
                </c:pt>
                <c:pt idx="540">
                  <c:v>43656</c:v>
                </c:pt>
                <c:pt idx="541">
                  <c:v>43655</c:v>
                </c:pt>
                <c:pt idx="542">
                  <c:v>43654</c:v>
                </c:pt>
                <c:pt idx="543">
                  <c:v>43653</c:v>
                </c:pt>
                <c:pt idx="544">
                  <c:v>43652</c:v>
                </c:pt>
                <c:pt idx="545">
                  <c:v>43651</c:v>
                </c:pt>
                <c:pt idx="546">
                  <c:v>43650</c:v>
                </c:pt>
                <c:pt idx="547">
                  <c:v>43649</c:v>
                </c:pt>
                <c:pt idx="548">
                  <c:v>43648</c:v>
                </c:pt>
                <c:pt idx="549">
                  <c:v>43647</c:v>
                </c:pt>
                <c:pt idx="550">
                  <c:v>43646</c:v>
                </c:pt>
                <c:pt idx="551">
                  <c:v>43645</c:v>
                </c:pt>
                <c:pt idx="552">
                  <c:v>43644</c:v>
                </c:pt>
                <c:pt idx="553">
                  <c:v>43643</c:v>
                </c:pt>
                <c:pt idx="554">
                  <c:v>43642</c:v>
                </c:pt>
                <c:pt idx="555">
                  <c:v>43641</c:v>
                </c:pt>
                <c:pt idx="556">
                  <c:v>43640</c:v>
                </c:pt>
                <c:pt idx="557">
                  <c:v>43639</c:v>
                </c:pt>
                <c:pt idx="558">
                  <c:v>43638</c:v>
                </c:pt>
                <c:pt idx="559">
                  <c:v>43637</c:v>
                </c:pt>
                <c:pt idx="560">
                  <c:v>43636</c:v>
                </c:pt>
                <c:pt idx="561">
                  <c:v>43635</c:v>
                </c:pt>
                <c:pt idx="562">
                  <c:v>43634</c:v>
                </c:pt>
                <c:pt idx="563">
                  <c:v>43633</c:v>
                </c:pt>
                <c:pt idx="564">
                  <c:v>43632</c:v>
                </c:pt>
                <c:pt idx="565">
                  <c:v>43631</c:v>
                </c:pt>
                <c:pt idx="566">
                  <c:v>43630</c:v>
                </c:pt>
                <c:pt idx="567">
                  <c:v>43629</c:v>
                </c:pt>
                <c:pt idx="568">
                  <c:v>43628</c:v>
                </c:pt>
                <c:pt idx="569">
                  <c:v>43627</c:v>
                </c:pt>
                <c:pt idx="570">
                  <c:v>43626</c:v>
                </c:pt>
                <c:pt idx="571">
                  <c:v>43625</c:v>
                </c:pt>
                <c:pt idx="572">
                  <c:v>43624</c:v>
                </c:pt>
                <c:pt idx="573">
                  <c:v>43623</c:v>
                </c:pt>
                <c:pt idx="574">
                  <c:v>43622</c:v>
                </c:pt>
                <c:pt idx="575">
                  <c:v>43621</c:v>
                </c:pt>
                <c:pt idx="576">
                  <c:v>43620</c:v>
                </c:pt>
                <c:pt idx="577">
                  <c:v>43619</c:v>
                </c:pt>
                <c:pt idx="578">
                  <c:v>43618</c:v>
                </c:pt>
                <c:pt idx="579">
                  <c:v>43617</c:v>
                </c:pt>
                <c:pt idx="580">
                  <c:v>43616</c:v>
                </c:pt>
                <c:pt idx="581">
                  <c:v>43615</c:v>
                </c:pt>
                <c:pt idx="582">
                  <c:v>43614</c:v>
                </c:pt>
                <c:pt idx="583">
                  <c:v>43613</c:v>
                </c:pt>
                <c:pt idx="584">
                  <c:v>43612</c:v>
                </c:pt>
                <c:pt idx="585">
                  <c:v>43611</c:v>
                </c:pt>
                <c:pt idx="586">
                  <c:v>43610</c:v>
                </c:pt>
                <c:pt idx="587">
                  <c:v>43609</c:v>
                </c:pt>
                <c:pt idx="588">
                  <c:v>43608</c:v>
                </c:pt>
                <c:pt idx="589">
                  <c:v>43607</c:v>
                </c:pt>
                <c:pt idx="590">
                  <c:v>43606</c:v>
                </c:pt>
                <c:pt idx="591">
                  <c:v>43605</c:v>
                </c:pt>
                <c:pt idx="592">
                  <c:v>43604</c:v>
                </c:pt>
                <c:pt idx="593">
                  <c:v>43603</c:v>
                </c:pt>
                <c:pt idx="594">
                  <c:v>43602</c:v>
                </c:pt>
                <c:pt idx="595">
                  <c:v>43601</c:v>
                </c:pt>
                <c:pt idx="596">
                  <c:v>43600</c:v>
                </c:pt>
                <c:pt idx="597">
                  <c:v>43599</c:v>
                </c:pt>
                <c:pt idx="598">
                  <c:v>43598</c:v>
                </c:pt>
                <c:pt idx="599">
                  <c:v>43597</c:v>
                </c:pt>
                <c:pt idx="600">
                  <c:v>43596</c:v>
                </c:pt>
                <c:pt idx="601">
                  <c:v>43595</c:v>
                </c:pt>
                <c:pt idx="602">
                  <c:v>43594</c:v>
                </c:pt>
                <c:pt idx="603">
                  <c:v>43593</c:v>
                </c:pt>
                <c:pt idx="604">
                  <c:v>43592</c:v>
                </c:pt>
                <c:pt idx="605">
                  <c:v>43591</c:v>
                </c:pt>
                <c:pt idx="606">
                  <c:v>43590</c:v>
                </c:pt>
                <c:pt idx="607">
                  <c:v>43589</c:v>
                </c:pt>
                <c:pt idx="608">
                  <c:v>43588</c:v>
                </c:pt>
                <c:pt idx="609">
                  <c:v>43587</c:v>
                </c:pt>
                <c:pt idx="610">
                  <c:v>43586</c:v>
                </c:pt>
                <c:pt idx="611">
                  <c:v>43585</c:v>
                </c:pt>
                <c:pt idx="612">
                  <c:v>43584</c:v>
                </c:pt>
                <c:pt idx="613">
                  <c:v>43583</c:v>
                </c:pt>
                <c:pt idx="614">
                  <c:v>43582</c:v>
                </c:pt>
                <c:pt idx="615">
                  <c:v>43581</c:v>
                </c:pt>
                <c:pt idx="616">
                  <c:v>43580</c:v>
                </c:pt>
                <c:pt idx="617">
                  <c:v>43579</c:v>
                </c:pt>
                <c:pt idx="618">
                  <c:v>43578</c:v>
                </c:pt>
                <c:pt idx="619">
                  <c:v>43577</c:v>
                </c:pt>
                <c:pt idx="620">
                  <c:v>43576</c:v>
                </c:pt>
                <c:pt idx="621">
                  <c:v>43575</c:v>
                </c:pt>
                <c:pt idx="622">
                  <c:v>43574</c:v>
                </c:pt>
                <c:pt idx="623">
                  <c:v>43573</c:v>
                </c:pt>
                <c:pt idx="624">
                  <c:v>43572</c:v>
                </c:pt>
                <c:pt idx="625">
                  <c:v>43571</c:v>
                </c:pt>
                <c:pt idx="626">
                  <c:v>43570</c:v>
                </c:pt>
                <c:pt idx="627">
                  <c:v>43569</c:v>
                </c:pt>
                <c:pt idx="628">
                  <c:v>43568</c:v>
                </c:pt>
                <c:pt idx="629">
                  <c:v>43567</c:v>
                </c:pt>
                <c:pt idx="630">
                  <c:v>43566</c:v>
                </c:pt>
                <c:pt idx="631">
                  <c:v>43565</c:v>
                </c:pt>
                <c:pt idx="632">
                  <c:v>43564</c:v>
                </c:pt>
                <c:pt idx="633">
                  <c:v>43563</c:v>
                </c:pt>
                <c:pt idx="634">
                  <c:v>43562</c:v>
                </c:pt>
                <c:pt idx="635">
                  <c:v>43561</c:v>
                </c:pt>
                <c:pt idx="636">
                  <c:v>43560</c:v>
                </c:pt>
                <c:pt idx="637">
                  <c:v>43559</c:v>
                </c:pt>
                <c:pt idx="638">
                  <c:v>43558</c:v>
                </c:pt>
                <c:pt idx="639">
                  <c:v>43557</c:v>
                </c:pt>
                <c:pt idx="640">
                  <c:v>43556</c:v>
                </c:pt>
                <c:pt idx="641">
                  <c:v>43555</c:v>
                </c:pt>
                <c:pt idx="642">
                  <c:v>43554</c:v>
                </c:pt>
                <c:pt idx="643">
                  <c:v>43553</c:v>
                </c:pt>
                <c:pt idx="644">
                  <c:v>43552</c:v>
                </c:pt>
                <c:pt idx="645">
                  <c:v>43551</c:v>
                </c:pt>
                <c:pt idx="646">
                  <c:v>43550</c:v>
                </c:pt>
                <c:pt idx="647">
                  <c:v>43549</c:v>
                </c:pt>
                <c:pt idx="648">
                  <c:v>43548</c:v>
                </c:pt>
                <c:pt idx="649">
                  <c:v>43547</c:v>
                </c:pt>
                <c:pt idx="650">
                  <c:v>43546</c:v>
                </c:pt>
                <c:pt idx="651">
                  <c:v>43545</c:v>
                </c:pt>
                <c:pt idx="652">
                  <c:v>43544</c:v>
                </c:pt>
                <c:pt idx="653">
                  <c:v>43543</c:v>
                </c:pt>
                <c:pt idx="654">
                  <c:v>43542</c:v>
                </c:pt>
                <c:pt idx="655">
                  <c:v>43541</c:v>
                </c:pt>
                <c:pt idx="656">
                  <c:v>43540</c:v>
                </c:pt>
                <c:pt idx="657">
                  <c:v>43539</c:v>
                </c:pt>
                <c:pt idx="658">
                  <c:v>43538</c:v>
                </c:pt>
                <c:pt idx="659">
                  <c:v>43537</c:v>
                </c:pt>
                <c:pt idx="660">
                  <c:v>43536</c:v>
                </c:pt>
                <c:pt idx="661">
                  <c:v>43535</c:v>
                </c:pt>
                <c:pt idx="662">
                  <c:v>43534</c:v>
                </c:pt>
                <c:pt idx="663">
                  <c:v>43533</c:v>
                </c:pt>
                <c:pt idx="664">
                  <c:v>43532</c:v>
                </c:pt>
                <c:pt idx="665">
                  <c:v>43531</c:v>
                </c:pt>
                <c:pt idx="666">
                  <c:v>43530</c:v>
                </c:pt>
                <c:pt idx="667">
                  <c:v>43529</c:v>
                </c:pt>
                <c:pt idx="668">
                  <c:v>43528</c:v>
                </c:pt>
                <c:pt idx="669">
                  <c:v>43527</c:v>
                </c:pt>
                <c:pt idx="670">
                  <c:v>43526</c:v>
                </c:pt>
                <c:pt idx="671">
                  <c:v>43525</c:v>
                </c:pt>
                <c:pt idx="672">
                  <c:v>43524</c:v>
                </c:pt>
                <c:pt idx="673">
                  <c:v>43523</c:v>
                </c:pt>
                <c:pt idx="674">
                  <c:v>43522</c:v>
                </c:pt>
                <c:pt idx="675">
                  <c:v>43521</c:v>
                </c:pt>
                <c:pt idx="676">
                  <c:v>43520</c:v>
                </c:pt>
                <c:pt idx="677">
                  <c:v>43519</c:v>
                </c:pt>
                <c:pt idx="678">
                  <c:v>43518</c:v>
                </c:pt>
                <c:pt idx="679">
                  <c:v>43517</c:v>
                </c:pt>
                <c:pt idx="680">
                  <c:v>43516</c:v>
                </c:pt>
                <c:pt idx="681">
                  <c:v>43515</c:v>
                </c:pt>
                <c:pt idx="682">
                  <c:v>43514</c:v>
                </c:pt>
                <c:pt idx="683">
                  <c:v>43513</c:v>
                </c:pt>
                <c:pt idx="684">
                  <c:v>43512</c:v>
                </c:pt>
                <c:pt idx="685">
                  <c:v>43511</c:v>
                </c:pt>
                <c:pt idx="686">
                  <c:v>43510</c:v>
                </c:pt>
                <c:pt idx="687">
                  <c:v>43509</c:v>
                </c:pt>
                <c:pt idx="688">
                  <c:v>43508</c:v>
                </c:pt>
                <c:pt idx="689">
                  <c:v>43507</c:v>
                </c:pt>
                <c:pt idx="690">
                  <c:v>43506</c:v>
                </c:pt>
                <c:pt idx="691">
                  <c:v>43505</c:v>
                </c:pt>
                <c:pt idx="692">
                  <c:v>43504</c:v>
                </c:pt>
                <c:pt idx="693">
                  <c:v>43503</c:v>
                </c:pt>
                <c:pt idx="694">
                  <c:v>43502</c:v>
                </c:pt>
                <c:pt idx="695">
                  <c:v>43501</c:v>
                </c:pt>
                <c:pt idx="696">
                  <c:v>43500</c:v>
                </c:pt>
                <c:pt idx="697">
                  <c:v>43499</c:v>
                </c:pt>
                <c:pt idx="698">
                  <c:v>43498</c:v>
                </c:pt>
                <c:pt idx="699">
                  <c:v>43497</c:v>
                </c:pt>
                <c:pt idx="700">
                  <c:v>43496</c:v>
                </c:pt>
                <c:pt idx="701">
                  <c:v>43495</c:v>
                </c:pt>
                <c:pt idx="702">
                  <c:v>43494</c:v>
                </c:pt>
                <c:pt idx="703">
                  <c:v>43493</c:v>
                </c:pt>
                <c:pt idx="704">
                  <c:v>43492</c:v>
                </c:pt>
                <c:pt idx="705">
                  <c:v>43491</c:v>
                </c:pt>
                <c:pt idx="706">
                  <c:v>43490</c:v>
                </c:pt>
                <c:pt idx="707">
                  <c:v>43489</c:v>
                </c:pt>
                <c:pt idx="708">
                  <c:v>43488</c:v>
                </c:pt>
                <c:pt idx="709">
                  <c:v>43487</c:v>
                </c:pt>
                <c:pt idx="710">
                  <c:v>43486</c:v>
                </c:pt>
                <c:pt idx="711">
                  <c:v>43485</c:v>
                </c:pt>
                <c:pt idx="712">
                  <c:v>43484</c:v>
                </c:pt>
                <c:pt idx="713">
                  <c:v>43483</c:v>
                </c:pt>
                <c:pt idx="714">
                  <c:v>43482</c:v>
                </c:pt>
                <c:pt idx="715">
                  <c:v>43481</c:v>
                </c:pt>
                <c:pt idx="716">
                  <c:v>43480</c:v>
                </c:pt>
                <c:pt idx="717">
                  <c:v>43479</c:v>
                </c:pt>
                <c:pt idx="718">
                  <c:v>43478</c:v>
                </c:pt>
                <c:pt idx="719">
                  <c:v>43477</c:v>
                </c:pt>
                <c:pt idx="720">
                  <c:v>43476</c:v>
                </c:pt>
                <c:pt idx="721">
                  <c:v>43475</c:v>
                </c:pt>
                <c:pt idx="722">
                  <c:v>43474</c:v>
                </c:pt>
                <c:pt idx="723">
                  <c:v>43473</c:v>
                </c:pt>
                <c:pt idx="724">
                  <c:v>43472</c:v>
                </c:pt>
                <c:pt idx="725">
                  <c:v>43471</c:v>
                </c:pt>
                <c:pt idx="726">
                  <c:v>43470</c:v>
                </c:pt>
                <c:pt idx="727">
                  <c:v>43469</c:v>
                </c:pt>
                <c:pt idx="728">
                  <c:v>43468</c:v>
                </c:pt>
                <c:pt idx="729">
                  <c:v>43467</c:v>
                </c:pt>
                <c:pt idx="730">
                  <c:v>43466</c:v>
                </c:pt>
                <c:pt idx="731">
                  <c:v>43465</c:v>
                </c:pt>
                <c:pt idx="732">
                  <c:v>43464</c:v>
                </c:pt>
                <c:pt idx="733">
                  <c:v>43463</c:v>
                </c:pt>
                <c:pt idx="734">
                  <c:v>43462</c:v>
                </c:pt>
                <c:pt idx="735">
                  <c:v>43461</c:v>
                </c:pt>
                <c:pt idx="736">
                  <c:v>43460</c:v>
                </c:pt>
                <c:pt idx="737">
                  <c:v>43459</c:v>
                </c:pt>
                <c:pt idx="738">
                  <c:v>43458</c:v>
                </c:pt>
                <c:pt idx="739">
                  <c:v>43457</c:v>
                </c:pt>
                <c:pt idx="740">
                  <c:v>43456</c:v>
                </c:pt>
                <c:pt idx="741">
                  <c:v>43455</c:v>
                </c:pt>
                <c:pt idx="742">
                  <c:v>43454</c:v>
                </c:pt>
                <c:pt idx="743">
                  <c:v>43453</c:v>
                </c:pt>
                <c:pt idx="744">
                  <c:v>43452</c:v>
                </c:pt>
                <c:pt idx="745">
                  <c:v>43451</c:v>
                </c:pt>
                <c:pt idx="746">
                  <c:v>43450</c:v>
                </c:pt>
                <c:pt idx="747">
                  <c:v>43449</c:v>
                </c:pt>
                <c:pt idx="748">
                  <c:v>43448</c:v>
                </c:pt>
                <c:pt idx="749">
                  <c:v>43447</c:v>
                </c:pt>
                <c:pt idx="750">
                  <c:v>43446</c:v>
                </c:pt>
                <c:pt idx="751">
                  <c:v>43445</c:v>
                </c:pt>
                <c:pt idx="752">
                  <c:v>43444</c:v>
                </c:pt>
                <c:pt idx="753">
                  <c:v>43443</c:v>
                </c:pt>
                <c:pt idx="754">
                  <c:v>43442</c:v>
                </c:pt>
                <c:pt idx="755">
                  <c:v>43441</c:v>
                </c:pt>
                <c:pt idx="756">
                  <c:v>43440</c:v>
                </c:pt>
                <c:pt idx="757">
                  <c:v>43439</c:v>
                </c:pt>
                <c:pt idx="758">
                  <c:v>43438</c:v>
                </c:pt>
                <c:pt idx="759">
                  <c:v>43437</c:v>
                </c:pt>
                <c:pt idx="760">
                  <c:v>43436</c:v>
                </c:pt>
                <c:pt idx="761">
                  <c:v>43435</c:v>
                </c:pt>
                <c:pt idx="762">
                  <c:v>43434</c:v>
                </c:pt>
                <c:pt idx="763">
                  <c:v>43433</c:v>
                </c:pt>
                <c:pt idx="764">
                  <c:v>43432</c:v>
                </c:pt>
                <c:pt idx="765">
                  <c:v>43431</c:v>
                </c:pt>
                <c:pt idx="766">
                  <c:v>43430</c:v>
                </c:pt>
                <c:pt idx="767">
                  <c:v>43429</c:v>
                </c:pt>
                <c:pt idx="768">
                  <c:v>43428</c:v>
                </c:pt>
                <c:pt idx="769">
                  <c:v>43427</c:v>
                </c:pt>
                <c:pt idx="770">
                  <c:v>43426</c:v>
                </c:pt>
                <c:pt idx="771">
                  <c:v>43425</c:v>
                </c:pt>
                <c:pt idx="772">
                  <c:v>43424</c:v>
                </c:pt>
                <c:pt idx="773">
                  <c:v>43423</c:v>
                </c:pt>
                <c:pt idx="774">
                  <c:v>43422</c:v>
                </c:pt>
                <c:pt idx="775">
                  <c:v>43421</c:v>
                </c:pt>
                <c:pt idx="776">
                  <c:v>43420</c:v>
                </c:pt>
                <c:pt idx="777">
                  <c:v>43419</c:v>
                </c:pt>
                <c:pt idx="778">
                  <c:v>43418</c:v>
                </c:pt>
                <c:pt idx="779">
                  <c:v>43417</c:v>
                </c:pt>
                <c:pt idx="780">
                  <c:v>43416</c:v>
                </c:pt>
                <c:pt idx="781">
                  <c:v>43415</c:v>
                </c:pt>
                <c:pt idx="782">
                  <c:v>43414</c:v>
                </c:pt>
                <c:pt idx="783">
                  <c:v>43413</c:v>
                </c:pt>
                <c:pt idx="784">
                  <c:v>43412</c:v>
                </c:pt>
                <c:pt idx="785">
                  <c:v>43411</c:v>
                </c:pt>
                <c:pt idx="786">
                  <c:v>43410</c:v>
                </c:pt>
                <c:pt idx="787">
                  <c:v>43409</c:v>
                </c:pt>
                <c:pt idx="788">
                  <c:v>43408</c:v>
                </c:pt>
                <c:pt idx="789">
                  <c:v>43407</c:v>
                </c:pt>
                <c:pt idx="790">
                  <c:v>43406</c:v>
                </c:pt>
                <c:pt idx="791">
                  <c:v>43405</c:v>
                </c:pt>
                <c:pt idx="792">
                  <c:v>43404</c:v>
                </c:pt>
                <c:pt idx="793">
                  <c:v>43403</c:v>
                </c:pt>
                <c:pt idx="794">
                  <c:v>43402</c:v>
                </c:pt>
                <c:pt idx="795">
                  <c:v>43401</c:v>
                </c:pt>
                <c:pt idx="796">
                  <c:v>43400</c:v>
                </c:pt>
                <c:pt idx="797">
                  <c:v>43399</c:v>
                </c:pt>
                <c:pt idx="798">
                  <c:v>43398</c:v>
                </c:pt>
                <c:pt idx="799">
                  <c:v>43397</c:v>
                </c:pt>
                <c:pt idx="800">
                  <c:v>43396</c:v>
                </c:pt>
                <c:pt idx="801">
                  <c:v>43395</c:v>
                </c:pt>
                <c:pt idx="802">
                  <c:v>43394</c:v>
                </c:pt>
                <c:pt idx="803">
                  <c:v>43393</c:v>
                </c:pt>
                <c:pt idx="804">
                  <c:v>43392</c:v>
                </c:pt>
                <c:pt idx="805">
                  <c:v>43391</c:v>
                </c:pt>
                <c:pt idx="806">
                  <c:v>43390</c:v>
                </c:pt>
                <c:pt idx="807">
                  <c:v>43389</c:v>
                </c:pt>
                <c:pt idx="808">
                  <c:v>43388</c:v>
                </c:pt>
                <c:pt idx="809">
                  <c:v>43387</c:v>
                </c:pt>
                <c:pt idx="810">
                  <c:v>43386</c:v>
                </c:pt>
                <c:pt idx="811">
                  <c:v>43385</c:v>
                </c:pt>
                <c:pt idx="812">
                  <c:v>43384</c:v>
                </c:pt>
                <c:pt idx="813">
                  <c:v>43383</c:v>
                </c:pt>
                <c:pt idx="814">
                  <c:v>43382</c:v>
                </c:pt>
                <c:pt idx="815">
                  <c:v>43381</c:v>
                </c:pt>
                <c:pt idx="816">
                  <c:v>43380</c:v>
                </c:pt>
                <c:pt idx="817">
                  <c:v>43379</c:v>
                </c:pt>
                <c:pt idx="818">
                  <c:v>43378</c:v>
                </c:pt>
                <c:pt idx="819">
                  <c:v>43377</c:v>
                </c:pt>
                <c:pt idx="820">
                  <c:v>43376</c:v>
                </c:pt>
                <c:pt idx="821">
                  <c:v>43375</c:v>
                </c:pt>
                <c:pt idx="822">
                  <c:v>43374</c:v>
                </c:pt>
                <c:pt idx="823">
                  <c:v>43373</c:v>
                </c:pt>
                <c:pt idx="824">
                  <c:v>43372</c:v>
                </c:pt>
                <c:pt idx="825">
                  <c:v>43371</c:v>
                </c:pt>
                <c:pt idx="826">
                  <c:v>43370</c:v>
                </c:pt>
                <c:pt idx="827">
                  <c:v>43369</c:v>
                </c:pt>
                <c:pt idx="828">
                  <c:v>43368</c:v>
                </c:pt>
                <c:pt idx="829">
                  <c:v>43367</c:v>
                </c:pt>
                <c:pt idx="830">
                  <c:v>43366</c:v>
                </c:pt>
                <c:pt idx="831">
                  <c:v>43365</c:v>
                </c:pt>
                <c:pt idx="832">
                  <c:v>43364</c:v>
                </c:pt>
                <c:pt idx="833">
                  <c:v>43363</c:v>
                </c:pt>
                <c:pt idx="834">
                  <c:v>43362</c:v>
                </c:pt>
                <c:pt idx="835">
                  <c:v>43361</c:v>
                </c:pt>
                <c:pt idx="836">
                  <c:v>43360</c:v>
                </c:pt>
                <c:pt idx="837">
                  <c:v>43359</c:v>
                </c:pt>
                <c:pt idx="838">
                  <c:v>43358</c:v>
                </c:pt>
                <c:pt idx="839">
                  <c:v>43357</c:v>
                </c:pt>
                <c:pt idx="840">
                  <c:v>43356</c:v>
                </c:pt>
                <c:pt idx="841">
                  <c:v>43355</c:v>
                </c:pt>
                <c:pt idx="842">
                  <c:v>43354</c:v>
                </c:pt>
                <c:pt idx="843">
                  <c:v>43353</c:v>
                </c:pt>
                <c:pt idx="844">
                  <c:v>43352</c:v>
                </c:pt>
                <c:pt idx="845">
                  <c:v>43351</c:v>
                </c:pt>
                <c:pt idx="846">
                  <c:v>43350</c:v>
                </c:pt>
                <c:pt idx="847">
                  <c:v>43349</c:v>
                </c:pt>
                <c:pt idx="848">
                  <c:v>43348</c:v>
                </c:pt>
                <c:pt idx="849">
                  <c:v>43347</c:v>
                </c:pt>
                <c:pt idx="850">
                  <c:v>43346</c:v>
                </c:pt>
                <c:pt idx="851">
                  <c:v>43345</c:v>
                </c:pt>
                <c:pt idx="852">
                  <c:v>43344</c:v>
                </c:pt>
                <c:pt idx="853">
                  <c:v>43343</c:v>
                </c:pt>
                <c:pt idx="854">
                  <c:v>43342</c:v>
                </c:pt>
                <c:pt idx="855">
                  <c:v>43341</c:v>
                </c:pt>
                <c:pt idx="856">
                  <c:v>43340</c:v>
                </c:pt>
                <c:pt idx="857">
                  <c:v>43339</c:v>
                </c:pt>
                <c:pt idx="858">
                  <c:v>43338</c:v>
                </c:pt>
                <c:pt idx="859">
                  <c:v>43337</c:v>
                </c:pt>
                <c:pt idx="860">
                  <c:v>43336</c:v>
                </c:pt>
                <c:pt idx="861">
                  <c:v>43335</c:v>
                </c:pt>
                <c:pt idx="862">
                  <c:v>43334</c:v>
                </c:pt>
                <c:pt idx="863">
                  <c:v>43333</c:v>
                </c:pt>
                <c:pt idx="864">
                  <c:v>43332</c:v>
                </c:pt>
                <c:pt idx="865">
                  <c:v>43331</c:v>
                </c:pt>
                <c:pt idx="866">
                  <c:v>43330</c:v>
                </c:pt>
                <c:pt idx="867">
                  <c:v>43329</c:v>
                </c:pt>
                <c:pt idx="868">
                  <c:v>43328</c:v>
                </c:pt>
                <c:pt idx="869">
                  <c:v>43327</c:v>
                </c:pt>
                <c:pt idx="870">
                  <c:v>43326</c:v>
                </c:pt>
                <c:pt idx="871">
                  <c:v>43325</c:v>
                </c:pt>
                <c:pt idx="872">
                  <c:v>43324</c:v>
                </c:pt>
                <c:pt idx="873">
                  <c:v>43323</c:v>
                </c:pt>
                <c:pt idx="874">
                  <c:v>43322</c:v>
                </c:pt>
                <c:pt idx="875">
                  <c:v>43321</c:v>
                </c:pt>
                <c:pt idx="876">
                  <c:v>43320</c:v>
                </c:pt>
                <c:pt idx="877">
                  <c:v>43319</c:v>
                </c:pt>
                <c:pt idx="878">
                  <c:v>43318</c:v>
                </c:pt>
                <c:pt idx="879">
                  <c:v>43317</c:v>
                </c:pt>
                <c:pt idx="880">
                  <c:v>43316</c:v>
                </c:pt>
                <c:pt idx="881">
                  <c:v>43315</c:v>
                </c:pt>
                <c:pt idx="882">
                  <c:v>43314</c:v>
                </c:pt>
                <c:pt idx="883">
                  <c:v>43313</c:v>
                </c:pt>
                <c:pt idx="884">
                  <c:v>43312</c:v>
                </c:pt>
                <c:pt idx="885">
                  <c:v>43311</c:v>
                </c:pt>
                <c:pt idx="886">
                  <c:v>43310</c:v>
                </c:pt>
                <c:pt idx="887">
                  <c:v>43309</c:v>
                </c:pt>
                <c:pt idx="888">
                  <c:v>43308</c:v>
                </c:pt>
                <c:pt idx="889">
                  <c:v>43307</c:v>
                </c:pt>
                <c:pt idx="890">
                  <c:v>43306</c:v>
                </c:pt>
                <c:pt idx="891">
                  <c:v>43305</c:v>
                </c:pt>
                <c:pt idx="892">
                  <c:v>43304</c:v>
                </c:pt>
                <c:pt idx="893">
                  <c:v>43303</c:v>
                </c:pt>
                <c:pt idx="894">
                  <c:v>43302</c:v>
                </c:pt>
                <c:pt idx="895">
                  <c:v>43301</c:v>
                </c:pt>
                <c:pt idx="896">
                  <c:v>43300</c:v>
                </c:pt>
                <c:pt idx="897">
                  <c:v>43299</c:v>
                </c:pt>
                <c:pt idx="898">
                  <c:v>43298</c:v>
                </c:pt>
                <c:pt idx="899">
                  <c:v>43297</c:v>
                </c:pt>
                <c:pt idx="900">
                  <c:v>43296</c:v>
                </c:pt>
                <c:pt idx="901">
                  <c:v>43295</c:v>
                </c:pt>
                <c:pt idx="902">
                  <c:v>43294</c:v>
                </c:pt>
                <c:pt idx="903">
                  <c:v>43293</c:v>
                </c:pt>
                <c:pt idx="904">
                  <c:v>43292</c:v>
                </c:pt>
                <c:pt idx="905">
                  <c:v>43291</c:v>
                </c:pt>
                <c:pt idx="906">
                  <c:v>43290</c:v>
                </c:pt>
                <c:pt idx="907">
                  <c:v>43289</c:v>
                </c:pt>
                <c:pt idx="908">
                  <c:v>43288</c:v>
                </c:pt>
                <c:pt idx="909">
                  <c:v>43287</c:v>
                </c:pt>
                <c:pt idx="910">
                  <c:v>43286</c:v>
                </c:pt>
                <c:pt idx="911">
                  <c:v>43285</c:v>
                </c:pt>
                <c:pt idx="912">
                  <c:v>43284</c:v>
                </c:pt>
                <c:pt idx="913">
                  <c:v>43283</c:v>
                </c:pt>
                <c:pt idx="914">
                  <c:v>43282</c:v>
                </c:pt>
                <c:pt idx="915">
                  <c:v>43281</c:v>
                </c:pt>
                <c:pt idx="916">
                  <c:v>43280</c:v>
                </c:pt>
                <c:pt idx="917">
                  <c:v>43279</c:v>
                </c:pt>
                <c:pt idx="918">
                  <c:v>43278</c:v>
                </c:pt>
                <c:pt idx="919">
                  <c:v>43277</c:v>
                </c:pt>
                <c:pt idx="920">
                  <c:v>43276</c:v>
                </c:pt>
                <c:pt idx="921">
                  <c:v>43275</c:v>
                </c:pt>
                <c:pt idx="922">
                  <c:v>43274</c:v>
                </c:pt>
                <c:pt idx="923">
                  <c:v>43273</c:v>
                </c:pt>
                <c:pt idx="924">
                  <c:v>43272</c:v>
                </c:pt>
                <c:pt idx="925">
                  <c:v>43271</c:v>
                </c:pt>
                <c:pt idx="926">
                  <c:v>43270</c:v>
                </c:pt>
                <c:pt idx="927">
                  <c:v>43269</c:v>
                </c:pt>
                <c:pt idx="928">
                  <c:v>43268</c:v>
                </c:pt>
                <c:pt idx="929">
                  <c:v>43267</c:v>
                </c:pt>
                <c:pt idx="930">
                  <c:v>43266</c:v>
                </c:pt>
                <c:pt idx="931">
                  <c:v>43265</c:v>
                </c:pt>
                <c:pt idx="932">
                  <c:v>43264</c:v>
                </c:pt>
                <c:pt idx="933">
                  <c:v>43263</c:v>
                </c:pt>
                <c:pt idx="934">
                  <c:v>43262</c:v>
                </c:pt>
                <c:pt idx="935">
                  <c:v>43261</c:v>
                </c:pt>
                <c:pt idx="936">
                  <c:v>43260</c:v>
                </c:pt>
                <c:pt idx="937">
                  <c:v>43259</c:v>
                </c:pt>
                <c:pt idx="938">
                  <c:v>43258</c:v>
                </c:pt>
                <c:pt idx="939">
                  <c:v>43257</c:v>
                </c:pt>
                <c:pt idx="940">
                  <c:v>43256</c:v>
                </c:pt>
                <c:pt idx="941">
                  <c:v>43255</c:v>
                </c:pt>
                <c:pt idx="942">
                  <c:v>43254</c:v>
                </c:pt>
                <c:pt idx="943">
                  <c:v>43253</c:v>
                </c:pt>
                <c:pt idx="944">
                  <c:v>43252</c:v>
                </c:pt>
                <c:pt idx="945">
                  <c:v>43251</c:v>
                </c:pt>
                <c:pt idx="946">
                  <c:v>43250</c:v>
                </c:pt>
                <c:pt idx="947">
                  <c:v>43249</c:v>
                </c:pt>
                <c:pt idx="948">
                  <c:v>43248</c:v>
                </c:pt>
                <c:pt idx="949">
                  <c:v>43247</c:v>
                </c:pt>
                <c:pt idx="950">
                  <c:v>43246</c:v>
                </c:pt>
                <c:pt idx="951">
                  <c:v>43245</c:v>
                </c:pt>
                <c:pt idx="952">
                  <c:v>43244</c:v>
                </c:pt>
                <c:pt idx="953">
                  <c:v>43243</c:v>
                </c:pt>
                <c:pt idx="954">
                  <c:v>43242</c:v>
                </c:pt>
                <c:pt idx="955">
                  <c:v>43241</c:v>
                </c:pt>
                <c:pt idx="956">
                  <c:v>43240</c:v>
                </c:pt>
                <c:pt idx="957">
                  <c:v>43239</c:v>
                </c:pt>
                <c:pt idx="958">
                  <c:v>43238</c:v>
                </c:pt>
                <c:pt idx="959">
                  <c:v>43237</c:v>
                </c:pt>
                <c:pt idx="960">
                  <c:v>43236</c:v>
                </c:pt>
                <c:pt idx="961">
                  <c:v>43235</c:v>
                </c:pt>
                <c:pt idx="962">
                  <c:v>43234</c:v>
                </c:pt>
                <c:pt idx="963">
                  <c:v>43233</c:v>
                </c:pt>
                <c:pt idx="964">
                  <c:v>43232</c:v>
                </c:pt>
                <c:pt idx="965">
                  <c:v>43231</c:v>
                </c:pt>
                <c:pt idx="966">
                  <c:v>43230</c:v>
                </c:pt>
                <c:pt idx="967">
                  <c:v>43229</c:v>
                </c:pt>
                <c:pt idx="968">
                  <c:v>43228</c:v>
                </c:pt>
                <c:pt idx="969">
                  <c:v>43227</c:v>
                </c:pt>
                <c:pt idx="970">
                  <c:v>43226</c:v>
                </c:pt>
                <c:pt idx="971">
                  <c:v>43225</c:v>
                </c:pt>
                <c:pt idx="972">
                  <c:v>43224</c:v>
                </c:pt>
                <c:pt idx="973">
                  <c:v>43223</c:v>
                </c:pt>
                <c:pt idx="974">
                  <c:v>43222</c:v>
                </c:pt>
                <c:pt idx="975">
                  <c:v>43221</c:v>
                </c:pt>
                <c:pt idx="976">
                  <c:v>43220</c:v>
                </c:pt>
                <c:pt idx="977">
                  <c:v>43219</c:v>
                </c:pt>
                <c:pt idx="978">
                  <c:v>43218</c:v>
                </c:pt>
                <c:pt idx="979">
                  <c:v>43217</c:v>
                </c:pt>
                <c:pt idx="980">
                  <c:v>43216</c:v>
                </c:pt>
                <c:pt idx="981">
                  <c:v>43215</c:v>
                </c:pt>
                <c:pt idx="982">
                  <c:v>43214</c:v>
                </c:pt>
                <c:pt idx="983">
                  <c:v>43213</c:v>
                </c:pt>
                <c:pt idx="984">
                  <c:v>43212</c:v>
                </c:pt>
                <c:pt idx="985">
                  <c:v>43211</c:v>
                </c:pt>
                <c:pt idx="986">
                  <c:v>43210</c:v>
                </c:pt>
                <c:pt idx="987">
                  <c:v>43209</c:v>
                </c:pt>
                <c:pt idx="988">
                  <c:v>43208</c:v>
                </c:pt>
                <c:pt idx="989">
                  <c:v>43207</c:v>
                </c:pt>
                <c:pt idx="990">
                  <c:v>43206</c:v>
                </c:pt>
                <c:pt idx="991">
                  <c:v>43205</c:v>
                </c:pt>
                <c:pt idx="992">
                  <c:v>43204</c:v>
                </c:pt>
                <c:pt idx="993">
                  <c:v>43203</c:v>
                </c:pt>
                <c:pt idx="994">
                  <c:v>43202</c:v>
                </c:pt>
                <c:pt idx="995">
                  <c:v>43201</c:v>
                </c:pt>
                <c:pt idx="996">
                  <c:v>43200</c:v>
                </c:pt>
                <c:pt idx="997">
                  <c:v>43199</c:v>
                </c:pt>
                <c:pt idx="998">
                  <c:v>43198</c:v>
                </c:pt>
                <c:pt idx="999">
                  <c:v>43197</c:v>
                </c:pt>
                <c:pt idx="1000">
                  <c:v>43196</c:v>
                </c:pt>
                <c:pt idx="1001">
                  <c:v>43195</c:v>
                </c:pt>
                <c:pt idx="1002">
                  <c:v>43194</c:v>
                </c:pt>
                <c:pt idx="1003">
                  <c:v>43193</c:v>
                </c:pt>
                <c:pt idx="1004">
                  <c:v>43192</c:v>
                </c:pt>
                <c:pt idx="1005">
                  <c:v>43191</c:v>
                </c:pt>
                <c:pt idx="1006">
                  <c:v>43190</c:v>
                </c:pt>
                <c:pt idx="1007">
                  <c:v>43189</c:v>
                </c:pt>
                <c:pt idx="1008">
                  <c:v>43188</c:v>
                </c:pt>
                <c:pt idx="1009">
                  <c:v>43187</c:v>
                </c:pt>
                <c:pt idx="1010">
                  <c:v>43186</c:v>
                </c:pt>
                <c:pt idx="1011">
                  <c:v>43185</c:v>
                </c:pt>
                <c:pt idx="1012">
                  <c:v>43184</c:v>
                </c:pt>
                <c:pt idx="1013">
                  <c:v>43183</c:v>
                </c:pt>
                <c:pt idx="1014">
                  <c:v>43182</c:v>
                </c:pt>
                <c:pt idx="1015">
                  <c:v>43181</c:v>
                </c:pt>
                <c:pt idx="1016">
                  <c:v>43180</c:v>
                </c:pt>
                <c:pt idx="1017">
                  <c:v>43179</c:v>
                </c:pt>
                <c:pt idx="1018">
                  <c:v>43178</c:v>
                </c:pt>
                <c:pt idx="1019">
                  <c:v>43177</c:v>
                </c:pt>
                <c:pt idx="1020">
                  <c:v>43176</c:v>
                </c:pt>
                <c:pt idx="1021">
                  <c:v>43175</c:v>
                </c:pt>
                <c:pt idx="1022">
                  <c:v>43174</c:v>
                </c:pt>
                <c:pt idx="1023">
                  <c:v>43173</c:v>
                </c:pt>
                <c:pt idx="1024">
                  <c:v>43172</c:v>
                </c:pt>
                <c:pt idx="1025">
                  <c:v>43171</c:v>
                </c:pt>
                <c:pt idx="1026">
                  <c:v>43170</c:v>
                </c:pt>
                <c:pt idx="1027">
                  <c:v>43169</c:v>
                </c:pt>
                <c:pt idx="1028">
                  <c:v>43168</c:v>
                </c:pt>
                <c:pt idx="1029">
                  <c:v>43167</c:v>
                </c:pt>
                <c:pt idx="1030">
                  <c:v>43166</c:v>
                </c:pt>
                <c:pt idx="1031">
                  <c:v>43165</c:v>
                </c:pt>
                <c:pt idx="1032">
                  <c:v>43164</c:v>
                </c:pt>
                <c:pt idx="1033">
                  <c:v>43163</c:v>
                </c:pt>
                <c:pt idx="1034">
                  <c:v>43162</c:v>
                </c:pt>
                <c:pt idx="1035">
                  <c:v>43161</c:v>
                </c:pt>
                <c:pt idx="1036">
                  <c:v>43160</c:v>
                </c:pt>
                <c:pt idx="1037">
                  <c:v>43159</c:v>
                </c:pt>
                <c:pt idx="1038">
                  <c:v>43158</c:v>
                </c:pt>
                <c:pt idx="1039">
                  <c:v>43157</c:v>
                </c:pt>
                <c:pt idx="1040">
                  <c:v>43156</c:v>
                </c:pt>
                <c:pt idx="1041">
                  <c:v>43155</c:v>
                </c:pt>
                <c:pt idx="1042">
                  <c:v>43154</c:v>
                </c:pt>
                <c:pt idx="1043">
                  <c:v>43153</c:v>
                </c:pt>
                <c:pt idx="1044">
                  <c:v>43152</c:v>
                </c:pt>
                <c:pt idx="1045">
                  <c:v>43151</c:v>
                </c:pt>
                <c:pt idx="1046">
                  <c:v>43150</c:v>
                </c:pt>
                <c:pt idx="1047">
                  <c:v>43149</c:v>
                </c:pt>
                <c:pt idx="1048">
                  <c:v>43148</c:v>
                </c:pt>
                <c:pt idx="1049">
                  <c:v>43147</c:v>
                </c:pt>
                <c:pt idx="1050">
                  <c:v>43146</c:v>
                </c:pt>
                <c:pt idx="1051">
                  <c:v>43145</c:v>
                </c:pt>
                <c:pt idx="1052">
                  <c:v>43144</c:v>
                </c:pt>
                <c:pt idx="1053">
                  <c:v>43143</c:v>
                </c:pt>
                <c:pt idx="1054">
                  <c:v>43142</c:v>
                </c:pt>
                <c:pt idx="1055">
                  <c:v>43141</c:v>
                </c:pt>
                <c:pt idx="1056">
                  <c:v>43140</c:v>
                </c:pt>
                <c:pt idx="1057">
                  <c:v>43139</c:v>
                </c:pt>
                <c:pt idx="1058">
                  <c:v>43138</c:v>
                </c:pt>
                <c:pt idx="1059">
                  <c:v>43137</c:v>
                </c:pt>
                <c:pt idx="1060">
                  <c:v>43136</c:v>
                </c:pt>
                <c:pt idx="1061">
                  <c:v>43135</c:v>
                </c:pt>
                <c:pt idx="1062">
                  <c:v>43134</c:v>
                </c:pt>
                <c:pt idx="1063">
                  <c:v>43133</c:v>
                </c:pt>
                <c:pt idx="1064">
                  <c:v>43132</c:v>
                </c:pt>
                <c:pt idx="1065">
                  <c:v>43131</c:v>
                </c:pt>
                <c:pt idx="1066">
                  <c:v>43130</c:v>
                </c:pt>
                <c:pt idx="1067">
                  <c:v>43129</c:v>
                </c:pt>
                <c:pt idx="1068">
                  <c:v>43128</c:v>
                </c:pt>
                <c:pt idx="1069">
                  <c:v>43127</c:v>
                </c:pt>
                <c:pt idx="1070">
                  <c:v>43126</c:v>
                </c:pt>
                <c:pt idx="1071">
                  <c:v>43125</c:v>
                </c:pt>
                <c:pt idx="1072">
                  <c:v>43124</c:v>
                </c:pt>
                <c:pt idx="1073">
                  <c:v>43123</c:v>
                </c:pt>
                <c:pt idx="1074">
                  <c:v>43122</c:v>
                </c:pt>
                <c:pt idx="1075">
                  <c:v>43121</c:v>
                </c:pt>
                <c:pt idx="1076">
                  <c:v>43120</c:v>
                </c:pt>
                <c:pt idx="1077">
                  <c:v>43119</c:v>
                </c:pt>
                <c:pt idx="1078">
                  <c:v>43118</c:v>
                </c:pt>
                <c:pt idx="1079">
                  <c:v>43117</c:v>
                </c:pt>
                <c:pt idx="1080">
                  <c:v>43116</c:v>
                </c:pt>
                <c:pt idx="1081">
                  <c:v>43115</c:v>
                </c:pt>
                <c:pt idx="1082">
                  <c:v>43114</c:v>
                </c:pt>
                <c:pt idx="1083">
                  <c:v>43113</c:v>
                </c:pt>
                <c:pt idx="1084">
                  <c:v>43112</c:v>
                </c:pt>
                <c:pt idx="1085">
                  <c:v>43111</c:v>
                </c:pt>
                <c:pt idx="1086">
                  <c:v>43110</c:v>
                </c:pt>
                <c:pt idx="1087">
                  <c:v>43109</c:v>
                </c:pt>
                <c:pt idx="1088">
                  <c:v>43108</c:v>
                </c:pt>
                <c:pt idx="1089">
                  <c:v>43107</c:v>
                </c:pt>
                <c:pt idx="1090">
                  <c:v>43106</c:v>
                </c:pt>
                <c:pt idx="1091">
                  <c:v>43105</c:v>
                </c:pt>
                <c:pt idx="1092">
                  <c:v>43104</c:v>
                </c:pt>
                <c:pt idx="1093">
                  <c:v>43103</c:v>
                </c:pt>
                <c:pt idx="1094">
                  <c:v>43102</c:v>
                </c:pt>
                <c:pt idx="1095">
                  <c:v>43101</c:v>
                </c:pt>
                <c:pt idx="1096">
                  <c:v>43100</c:v>
                </c:pt>
                <c:pt idx="1097">
                  <c:v>43099</c:v>
                </c:pt>
                <c:pt idx="1098">
                  <c:v>43098</c:v>
                </c:pt>
                <c:pt idx="1099">
                  <c:v>43097</c:v>
                </c:pt>
                <c:pt idx="1100">
                  <c:v>43096</c:v>
                </c:pt>
                <c:pt idx="1101">
                  <c:v>43095</c:v>
                </c:pt>
                <c:pt idx="1102">
                  <c:v>43094</c:v>
                </c:pt>
                <c:pt idx="1103">
                  <c:v>43093</c:v>
                </c:pt>
                <c:pt idx="1104">
                  <c:v>43092</c:v>
                </c:pt>
                <c:pt idx="1105">
                  <c:v>43091</c:v>
                </c:pt>
                <c:pt idx="1106">
                  <c:v>43090</c:v>
                </c:pt>
                <c:pt idx="1107">
                  <c:v>43089</c:v>
                </c:pt>
                <c:pt idx="1108">
                  <c:v>43088</c:v>
                </c:pt>
                <c:pt idx="1109">
                  <c:v>43087</c:v>
                </c:pt>
                <c:pt idx="1110">
                  <c:v>43086</c:v>
                </c:pt>
                <c:pt idx="1111">
                  <c:v>43085</c:v>
                </c:pt>
                <c:pt idx="1112">
                  <c:v>43084</c:v>
                </c:pt>
                <c:pt idx="1113">
                  <c:v>43083</c:v>
                </c:pt>
                <c:pt idx="1114">
                  <c:v>43082</c:v>
                </c:pt>
                <c:pt idx="1115">
                  <c:v>43081</c:v>
                </c:pt>
                <c:pt idx="1116">
                  <c:v>43080</c:v>
                </c:pt>
                <c:pt idx="1117">
                  <c:v>43079</c:v>
                </c:pt>
                <c:pt idx="1118">
                  <c:v>43078</c:v>
                </c:pt>
                <c:pt idx="1119">
                  <c:v>43077</c:v>
                </c:pt>
                <c:pt idx="1120">
                  <c:v>43076</c:v>
                </c:pt>
                <c:pt idx="1121">
                  <c:v>43075</c:v>
                </c:pt>
                <c:pt idx="1122">
                  <c:v>43074</c:v>
                </c:pt>
                <c:pt idx="1123">
                  <c:v>43073</c:v>
                </c:pt>
                <c:pt idx="1124">
                  <c:v>43072</c:v>
                </c:pt>
                <c:pt idx="1125">
                  <c:v>43071</c:v>
                </c:pt>
                <c:pt idx="1126">
                  <c:v>43070</c:v>
                </c:pt>
                <c:pt idx="1127">
                  <c:v>43069</c:v>
                </c:pt>
                <c:pt idx="1128">
                  <c:v>43068</c:v>
                </c:pt>
                <c:pt idx="1129">
                  <c:v>43067</c:v>
                </c:pt>
                <c:pt idx="1130">
                  <c:v>43066</c:v>
                </c:pt>
                <c:pt idx="1131">
                  <c:v>43065</c:v>
                </c:pt>
                <c:pt idx="1132">
                  <c:v>43064</c:v>
                </c:pt>
                <c:pt idx="1133">
                  <c:v>43063</c:v>
                </c:pt>
                <c:pt idx="1134">
                  <c:v>43062</c:v>
                </c:pt>
                <c:pt idx="1135">
                  <c:v>43061</c:v>
                </c:pt>
                <c:pt idx="1136">
                  <c:v>43060</c:v>
                </c:pt>
                <c:pt idx="1137">
                  <c:v>43059</c:v>
                </c:pt>
                <c:pt idx="1138">
                  <c:v>43058</c:v>
                </c:pt>
                <c:pt idx="1139">
                  <c:v>43057</c:v>
                </c:pt>
                <c:pt idx="1140">
                  <c:v>43056</c:v>
                </c:pt>
                <c:pt idx="1141">
                  <c:v>43055</c:v>
                </c:pt>
                <c:pt idx="1142">
                  <c:v>43054</c:v>
                </c:pt>
                <c:pt idx="1143">
                  <c:v>43053</c:v>
                </c:pt>
                <c:pt idx="1144">
                  <c:v>43052</c:v>
                </c:pt>
                <c:pt idx="1145">
                  <c:v>43051</c:v>
                </c:pt>
                <c:pt idx="1146">
                  <c:v>43050</c:v>
                </c:pt>
                <c:pt idx="1147">
                  <c:v>43049</c:v>
                </c:pt>
                <c:pt idx="1148">
                  <c:v>43048</c:v>
                </c:pt>
                <c:pt idx="1149">
                  <c:v>43047</c:v>
                </c:pt>
                <c:pt idx="1150">
                  <c:v>43046</c:v>
                </c:pt>
                <c:pt idx="1151">
                  <c:v>43045</c:v>
                </c:pt>
                <c:pt idx="1152">
                  <c:v>43044</c:v>
                </c:pt>
                <c:pt idx="1153">
                  <c:v>43043</c:v>
                </c:pt>
                <c:pt idx="1154">
                  <c:v>43042</c:v>
                </c:pt>
                <c:pt idx="1155">
                  <c:v>43041</c:v>
                </c:pt>
                <c:pt idx="1156">
                  <c:v>43040</c:v>
                </c:pt>
                <c:pt idx="1157">
                  <c:v>43039</c:v>
                </c:pt>
                <c:pt idx="1158">
                  <c:v>43038</c:v>
                </c:pt>
                <c:pt idx="1159">
                  <c:v>43037</c:v>
                </c:pt>
                <c:pt idx="1160">
                  <c:v>43036</c:v>
                </c:pt>
                <c:pt idx="1161">
                  <c:v>43035</c:v>
                </c:pt>
                <c:pt idx="1162">
                  <c:v>43034</c:v>
                </c:pt>
                <c:pt idx="1163">
                  <c:v>43033</c:v>
                </c:pt>
                <c:pt idx="1164">
                  <c:v>43032</c:v>
                </c:pt>
                <c:pt idx="1165">
                  <c:v>43031</c:v>
                </c:pt>
                <c:pt idx="1166">
                  <c:v>43030</c:v>
                </c:pt>
                <c:pt idx="1167">
                  <c:v>43029</c:v>
                </c:pt>
                <c:pt idx="1168">
                  <c:v>43028</c:v>
                </c:pt>
                <c:pt idx="1169">
                  <c:v>43027</c:v>
                </c:pt>
                <c:pt idx="1170">
                  <c:v>43026</c:v>
                </c:pt>
                <c:pt idx="1171">
                  <c:v>43025</c:v>
                </c:pt>
                <c:pt idx="1172">
                  <c:v>43024</c:v>
                </c:pt>
                <c:pt idx="1173">
                  <c:v>43023</c:v>
                </c:pt>
                <c:pt idx="1174">
                  <c:v>43022</c:v>
                </c:pt>
                <c:pt idx="1175">
                  <c:v>43021</c:v>
                </c:pt>
                <c:pt idx="1176">
                  <c:v>43020</c:v>
                </c:pt>
                <c:pt idx="1177">
                  <c:v>43019</c:v>
                </c:pt>
                <c:pt idx="1178">
                  <c:v>43018</c:v>
                </c:pt>
                <c:pt idx="1179">
                  <c:v>43017</c:v>
                </c:pt>
                <c:pt idx="1180">
                  <c:v>43016</c:v>
                </c:pt>
                <c:pt idx="1181">
                  <c:v>43015</c:v>
                </c:pt>
                <c:pt idx="1182">
                  <c:v>43014</c:v>
                </c:pt>
                <c:pt idx="1183">
                  <c:v>43013</c:v>
                </c:pt>
                <c:pt idx="1184">
                  <c:v>43012</c:v>
                </c:pt>
                <c:pt idx="1185">
                  <c:v>43011</c:v>
                </c:pt>
                <c:pt idx="1186">
                  <c:v>43010</c:v>
                </c:pt>
                <c:pt idx="1187">
                  <c:v>43009</c:v>
                </c:pt>
                <c:pt idx="1188">
                  <c:v>43008</c:v>
                </c:pt>
                <c:pt idx="1189">
                  <c:v>43007</c:v>
                </c:pt>
                <c:pt idx="1190">
                  <c:v>43006</c:v>
                </c:pt>
                <c:pt idx="1191">
                  <c:v>43005</c:v>
                </c:pt>
                <c:pt idx="1192">
                  <c:v>43004</c:v>
                </c:pt>
                <c:pt idx="1193">
                  <c:v>43003</c:v>
                </c:pt>
                <c:pt idx="1194">
                  <c:v>43002</c:v>
                </c:pt>
                <c:pt idx="1195">
                  <c:v>43001</c:v>
                </c:pt>
                <c:pt idx="1196">
                  <c:v>43000</c:v>
                </c:pt>
                <c:pt idx="1197">
                  <c:v>42999</c:v>
                </c:pt>
                <c:pt idx="1198">
                  <c:v>42998</c:v>
                </c:pt>
                <c:pt idx="1199">
                  <c:v>42997</c:v>
                </c:pt>
                <c:pt idx="1200">
                  <c:v>42996</c:v>
                </c:pt>
                <c:pt idx="1201">
                  <c:v>42995</c:v>
                </c:pt>
                <c:pt idx="1202">
                  <c:v>42994</c:v>
                </c:pt>
                <c:pt idx="1203">
                  <c:v>42993</c:v>
                </c:pt>
                <c:pt idx="1204">
                  <c:v>42992</c:v>
                </c:pt>
                <c:pt idx="1205">
                  <c:v>42991</c:v>
                </c:pt>
                <c:pt idx="1206">
                  <c:v>42990</c:v>
                </c:pt>
                <c:pt idx="1207">
                  <c:v>42989</c:v>
                </c:pt>
                <c:pt idx="1208">
                  <c:v>42988</c:v>
                </c:pt>
                <c:pt idx="1209">
                  <c:v>42987</c:v>
                </c:pt>
                <c:pt idx="1210">
                  <c:v>42986</c:v>
                </c:pt>
                <c:pt idx="1211">
                  <c:v>42985</c:v>
                </c:pt>
                <c:pt idx="1212">
                  <c:v>42984</c:v>
                </c:pt>
                <c:pt idx="1213">
                  <c:v>42983</c:v>
                </c:pt>
                <c:pt idx="1214">
                  <c:v>42982</c:v>
                </c:pt>
                <c:pt idx="1215">
                  <c:v>42981</c:v>
                </c:pt>
                <c:pt idx="1216">
                  <c:v>42980</c:v>
                </c:pt>
                <c:pt idx="1217">
                  <c:v>42979</c:v>
                </c:pt>
                <c:pt idx="1218">
                  <c:v>42978</c:v>
                </c:pt>
                <c:pt idx="1219">
                  <c:v>42977</c:v>
                </c:pt>
                <c:pt idx="1220">
                  <c:v>42976</c:v>
                </c:pt>
                <c:pt idx="1221">
                  <c:v>42975</c:v>
                </c:pt>
                <c:pt idx="1222">
                  <c:v>42974</c:v>
                </c:pt>
                <c:pt idx="1223">
                  <c:v>42973</c:v>
                </c:pt>
                <c:pt idx="1224">
                  <c:v>42972</c:v>
                </c:pt>
                <c:pt idx="1225">
                  <c:v>42971</c:v>
                </c:pt>
                <c:pt idx="1226">
                  <c:v>42970</c:v>
                </c:pt>
                <c:pt idx="1227">
                  <c:v>42969</c:v>
                </c:pt>
                <c:pt idx="1228">
                  <c:v>42968</c:v>
                </c:pt>
                <c:pt idx="1229">
                  <c:v>42967</c:v>
                </c:pt>
                <c:pt idx="1230">
                  <c:v>42966</c:v>
                </c:pt>
                <c:pt idx="1231">
                  <c:v>42965</c:v>
                </c:pt>
                <c:pt idx="1232">
                  <c:v>42964</c:v>
                </c:pt>
                <c:pt idx="1233">
                  <c:v>42963</c:v>
                </c:pt>
                <c:pt idx="1234">
                  <c:v>42962</c:v>
                </c:pt>
                <c:pt idx="1235">
                  <c:v>42961</c:v>
                </c:pt>
                <c:pt idx="1236">
                  <c:v>42960</c:v>
                </c:pt>
                <c:pt idx="1237">
                  <c:v>42959</c:v>
                </c:pt>
                <c:pt idx="1238">
                  <c:v>42958</c:v>
                </c:pt>
                <c:pt idx="1239">
                  <c:v>42957</c:v>
                </c:pt>
                <c:pt idx="1240">
                  <c:v>42956</c:v>
                </c:pt>
                <c:pt idx="1241">
                  <c:v>42955</c:v>
                </c:pt>
                <c:pt idx="1242">
                  <c:v>42954</c:v>
                </c:pt>
                <c:pt idx="1243">
                  <c:v>42953</c:v>
                </c:pt>
                <c:pt idx="1244">
                  <c:v>42952</c:v>
                </c:pt>
                <c:pt idx="1245">
                  <c:v>42951</c:v>
                </c:pt>
                <c:pt idx="1246">
                  <c:v>42950</c:v>
                </c:pt>
                <c:pt idx="1247">
                  <c:v>42949</c:v>
                </c:pt>
                <c:pt idx="1248">
                  <c:v>42948</c:v>
                </c:pt>
                <c:pt idx="1249">
                  <c:v>42947</c:v>
                </c:pt>
                <c:pt idx="1250">
                  <c:v>42946</c:v>
                </c:pt>
                <c:pt idx="1251">
                  <c:v>42945</c:v>
                </c:pt>
                <c:pt idx="1252">
                  <c:v>42944</c:v>
                </c:pt>
                <c:pt idx="1253">
                  <c:v>42943</c:v>
                </c:pt>
                <c:pt idx="1254">
                  <c:v>42942</c:v>
                </c:pt>
                <c:pt idx="1255">
                  <c:v>42941</c:v>
                </c:pt>
                <c:pt idx="1256">
                  <c:v>42940</c:v>
                </c:pt>
                <c:pt idx="1257">
                  <c:v>42939</c:v>
                </c:pt>
                <c:pt idx="1258">
                  <c:v>42938</c:v>
                </c:pt>
                <c:pt idx="1259">
                  <c:v>42937</c:v>
                </c:pt>
                <c:pt idx="1260">
                  <c:v>42936</c:v>
                </c:pt>
                <c:pt idx="1261">
                  <c:v>42935</c:v>
                </c:pt>
                <c:pt idx="1262">
                  <c:v>42934</c:v>
                </c:pt>
                <c:pt idx="1263">
                  <c:v>42933</c:v>
                </c:pt>
                <c:pt idx="1264">
                  <c:v>42932</c:v>
                </c:pt>
                <c:pt idx="1265">
                  <c:v>42931</c:v>
                </c:pt>
                <c:pt idx="1266">
                  <c:v>42930</c:v>
                </c:pt>
                <c:pt idx="1267">
                  <c:v>42929</c:v>
                </c:pt>
                <c:pt idx="1268">
                  <c:v>42928</c:v>
                </c:pt>
                <c:pt idx="1269">
                  <c:v>42927</c:v>
                </c:pt>
                <c:pt idx="1270">
                  <c:v>42926</c:v>
                </c:pt>
                <c:pt idx="1271">
                  <c:v>42925</c:v>
                </c:pt>
                <c:pt idx="1272">
                  <c:v>42924</c:v>
                </c:pt>
                <c:pt idx="1273">
                  <c:v>42923</c:v>
                </c:pt>
                <c:pt idx="1274">
                  <c:v>42922</c:v>
                </c:pt>
                <c:pt idx="1275">
                  <c:v>42921</c:v>
                </c:pt>
                <c:pt idx="1276">
                  <c:v>42920</c:v>
                </c:pt>
                <c:pt idx="1277">
                  <c:v>42919</c:v>
                </c:pt>
                <c:pt idx="1278">
                  <c:v>42918</c:v>
                </c:pt>
                <c:pt idx="1279">
                  <c:v>42917</c:v>
                </c:pt>
                <c:pt idx="1280">
                  <c:v>42916</c:v>
                </c:pt>
                <c:pt idx="1281">
                  <c:v>42915</c:v>
                </c:pt>
                <c:pt idx="1282">
                  <c:v>42914</c:v>
                </c:pt>
                <c:pt idx="1283">
                  <c:v>42913</c:v>
                </c:pt>
                <c:pt idx="1284">
                  <c:v>42912</c:v>
                </c:pt>
                <c:pt idx="1285">
                  <c:v>42911</c:v>
                </c:pt>
                <c:pt idx="1286">
                  <c:v>42910</c:v>
                </c:pt>
                <c:pt idx="1287">
                  <c:v>42909</c:v>
                </c:pt>
                <c:pt idx="1288">
                  <c:v>42908</c:v>
                </c:pt>
                <c:pt idx="1289">
                  <c:v>42907</c:v>
                </c:pt>
                <c:pt idx="1290">
                  <c:v>42906</c:v>
                </c:pt>
                <c:pt idx="1291">
                  <c:v>42905</c:v>
                </c:pt>
                <c:pt idx="1292">
                  <c:v>42904</c:v>
                </c:pt>
                <c:pt idx="1293">
                  <c:v>42903</c:v>
                </c:pt>
                <c:pt idx="1294">
                  <c:v>42902</c:v>
                </c:pt>
                <c:pt idx="1295">
                  <c:v>42901</c:v>
                </c:pt>
                <c:pt idx="1296">
                  <c:v>42900</c:v>
                </c:pt>
                <c:pt idx="1297">
                  <c:v>42899</c:v>
                </c:pt>
                <c:pt idx="1298">
                  <c:v>42898</c:v>
                </c:pt>
                <c:pt idx="1299">
                  <c:v>42897</c:v>
                </c:pt>
                <c:pt idx="1300">
                  <c:v>42896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42890</c:v>
                </c:pt>
                <c:pt idx="1307">
                  <c:v>42889</c:v>
                </c:pt>
                <c:pt idx="1308">
                  <c:v>42888</c:v>
                </c:pt>
                <c:pt idx="1309">
                  <c:v>42887</c:v>
                </c:pt>
                <c:pt idx="1310">
                  <c:v>42886</c:v>
                </c:pt>
                <c:pt idx="1311">
                  <c:v>42885</c:v>
                </c:pt>
                <c:pt idx="1312">
                  <c:v>42884</c:v>
                </c:pt>
                <c:pt idx="1313">
                  <c:v>42883</c:v>
                </c:pt>
                <c:pt idx="1314">
                  <c:v>42882</c:v>
                </c:pt>
                <c:pt idx="1315">
                  <c:v>42881</c:v>
                </c:pt>
                <c:pt idx="1316">
                  <c:v>42880</c:v>
                </c:pt>
                <c:pt idx="1317">
                  <c:v>42879</c:v>
                </c:pt>
                <c:pt idx="1318">
                  <c:v>42878</c:v>
                </c:pt>
                <c:pt idx="1319">
                  <c:v>42877</c:v>
                </c:pt>
                <c:pt idx="1320">
                  <c:v>42876</c:v>
                </c:pt>
                <c:pt idx="1321">
                  <c:v>42875</c:v>
                </c:pt>
                <c:pt idx="1322">
                  <c:v>42874</c:v>
                </c:pt>
                <c:pt idx="1323">
                  <c:v>42873</c:v>
                </c:pt>
                <c:pt idx="1324">
                  <c:v>42872</c:v>
                </c:pt>
                <c:pt idx="1325">
                  <c:v>42871</c:v>
                </c:pt>
                <c:pt idx="1326">
                  <c:v>42870</c:v>
                </c:pt>
                <c:pt idx="1327">
                  <c:v>42869</c:v>
                </c:pt>
                <c:pt idx="1328">
                  <c:v>42868</c:v>
                </c:pt>
                <c:pt idx="1329">
                  <c:v>42867</c:v>
                </c:pt>
                <c:pt idx="1330">
                  <c:v>42866</c:v>
                </c:pt>
                <c:pt idx="1331">
                  <c:v>42865</c:v>
                </c:pt>
                <c:pt idx="1332">
                  <c:v>42864</c:v>
                </c:pt>
                <c:pt idx="1333">
                  <c:v>42863</c:v>
                </c:pt>
                <c:pt idx="1334">
                  <c:v>42862</c:v>
                </c:pt>
                <c:pt idx="1335">
                  <c:v>42861</c:v>
                </c:pt>
                <c:pt idx="1336">
                  <c:v>42860</c:v>
                </c:pt>
                <c:pt idx="1337">
                  <c:v>42859</c:v>
                </c:pt>
                <c:pt idx="1338">
                  <c:v>42858</c:v>
                </c:pt>
                <c:pt idx="1339">
                  <c:v>42857</c:v>
                </c:pt>
                <c:pt idx="1340">
                  <c:v>42856</c:v>
                </c:pt>
                <c:pt idx="1341">
                  <c:v>42855</c:v>
                </c:pt>
                <c:pt idx="1342">
                  <c:v>42854</c:v>
                </c:pt>
                <c:pt idx="1343">
                  <c:v>42853</c:v>
                </c:pt>
                <c:pt idx="1344">
                  <c:v>42852</c:v>
                </c:pt>
                <c:pt idx="1345">
                  <c:v>42851</c:v>
                </c:pt>
                <c:pt idx="1346">
                  <c:v>42850</c:v>
                </c:pt>
                <c:pt idx="1347">
                  <c:v>42849</c:v>
                </c:pt>
                <c:pt idx="1348">
                  <c:v>42848</c:v>
                </c:pt>
                <c:pt idx="1349">
                  <c:v>42847</c:v>
                </c:pt>
                <c:pt idx="1350">
                  <c:v>42846</c:v>
                </c:pt>
                <c:pt idx="1351">
                  <c:v>42845</c:v>
                </c:pt>
                <c:pt idx="1352">
                  <c:v>42844</c:v>
                </c:pt>
                <c:pt idx="1353">
                  <c:v>42843</c:v>
                </c:pt>
                <c:pt idx="1354">
                  <c:v>42842</c:v>
                </c:pt>
                <c:pt idx="1355">
                  <c:v>42841</c:v>
                </c:pt>
                <c:pt idx="1356">
                  <c:v>42840</c:v>
                </c:pt>
                <c:pt idx="1357">
                  <c:v>42839</c:v>
                </c:pt>
                <c:pt idx="1358">
                  <c:v>42838</c:v>
                </c:pt>
                <c:pt idx="1359">
                  <c:v>42837</c:v>
                </c:pt>
                <c:pt idx="1360">
                  <c:v>42836</c:v>
                </c:pt>
                <c:pt idx="1361">
                  <c:v>42835</c:v>
                </c:pt>
                <c:pt idx="1362">
                  <c:v>42834</c:v>
                </c:pt>
                <c:pt idx="1363">
                  <c:v>42833</c:v>
                </c:pt>
                <c:pt idx="1364">
                  <c:v>42832</c:v>
                </c:pt>
                <c:pt idx="1365">
                  <c:v>42831</c:v>
                </c:pt>
                <c:pt idx="1366">
                  <c:v>42830</c:v>
                </c:pt>
                <c:pt idx="1367">
                  <c:v>42829</c:v>
                </c:pt>
                <c:pt idx="1368">
                  <c:v>42828</c:v>
                </c:pt>
                <c:pt idx="1369">
                  <c:v>42827</c:v>
                </c:pt>
                <c:pt idx="1370">
                  <c:v>42826</c:v>
                </c:pt>
                <c:pt idx="1371">
                  <c:v>42825</c:v>
                </c:pt>
                <c:pt idx="1372">
                  <c:v>42824</c:v>
                </c:pt>
                <c:pt idx="1373">
                  <c:v>42823</c:v>
                </c:pt>
                <c:pt idx="1374">
                  <c:v>42822</c:v>
                </c:pt>
                <c:pt idx="1375">
                  <c:v>42821</c:v>
                </c:pt>
                <c:pt idx="1376">
                  <c:v>42820</c:v>
                </c:pt>
                <c:pt idx="1377">
                  <c:v>42819</c:v>
                </c:pt>
                <c:pt idx="1378">
                  <c:v>42818</c:v>
                </c:pt>
                <c:pt idx="1379">
                  <c:v>42817</c:v>
                </c:pt>
                <c:pt idx="1380">
                  <c:v>42816</c:v>
                </c:pt>
                <c:pt idx="1381">
                  <c:v>42815</c:v>
                </c:pt>
                <c:pt idx="1382">
                  <c:v>42814</c:v>
                </c:pt>
                <c:pt idx="1383">
                  <c:v>42813</c:v>
                </c:pt>
                <c:pt idx="1384">
                  <c:v>42812</c:v>
                </c:pt>
                <c:pt idx="1385">
                  <c:v>42811</c:v>
                </c:pt>
                <c:pt idx="1386">
                  <c:v>42810</c:v>
                </c:pt>
                <c:pt idx="1387">
                  <c:v>42809</c:v>
                </c:pt>
                <c:pt idx="1388">
                  <c:v>42808</c:v>
                </c:pt>
                <c:pt idx="1389">
                  <c:v>42807</c:v>
                </c:pt>
                <c:pt idx="1390">
                  <c:v>42806</c:v>
                </c:pt>
                <c:pt idx="1391">
                  <c:v>42805</c:v>
                </c:pt>
                <c:pt idx="1392">
                  <c:v>42804</c:v>
                </c:pt>
                <c:pt idx="1393">
                  <c:v>42803</c:v>
                </c:pt>
                <c:pt idx="1394">
                  <c:v>42802</c:v>
                </c:pt>
                <c:pt idx="1395">
                  <c:v>42801</c:v>
                </c:pt>
                <c:pt idx="1396">
                  <c:v>42800</c:v>
                </c:pt>
                <c:pt idx="1397">
                  <c:v>42799</c:v>
                </c:pt>
                <c:pt idx="1398">
                  <c:v>42798</c:v>
                </c:pt>
                <c:pt idx="1399">
                  <c:v>42797</c:v>
                </c:pt>
                <c:pt idx="1400">
                  <c:v>42796</c:v>
                </c:pt>
                <c:pt idx="1401">
                  <c:v>42795</c:v>
                </c:pt>
                <c:pt idx="1402">
                  <c:v>42794</c:v>
                </c:pt>
                <c:pt idx="1403">
                  <c:v>42793</c:v>
                </c:pt>
                <c:pt idx="1404">
                  <c:v>42792</c:v>
                </c:pt>
                <c:pt idx="1405">
                  <c:v>42791</c:v>
                </c:pt>
                <c:pt idx="1406">
                  <c:v>42790</c:v>
                </c:pt>
                <c:pt idx="1407">
                  <c:v>42789</c:v>
                </c:pt>
                <c:pt idx="1408">
                  <c:v>42788</c:v>
                </c:pt>
                <c:pt idx="1409">
                  <c:v>42787</c:v>
                </c:pt>
                <c:pt idx="1410">
                  <c:v>42786</c:v>
                </c:pt>
                <c:pt idx="1411">
                  <c:v>42785</c:v>
                </c:pt>
                <c:pt idx="1412">
                  <c:v>42784</c:v>
                </c:pt>
                <c:pt idx="1413">
                  <c:v>42783</c:v>
                </c:pt>
                <c:pt idx="1414">
                  <c:v>42782</c:v>
                </c:pt>
                <c:pt idx="1415">
                  <c:v>42781</c:v>
                </c:pt>
                <c:pt idx="1416">
                  <c:v>42780</c:v>
                </c:pt>
                <c:pt idx="1417">
                  <c:v>42779</c:v>
                </c:pt>
                <c:pt idx="1418">
                  <c:v>42778</c:v>
                </c:pt>
                <c:pt idx="1419">
                  <c:v>42777</c:v>
                </c:pt>
                <c:pt idx="1420">
                  <c:v>42776</c:v>
                </c:pt>
                <c:pt idx="1421">
                  <c:v>42775</c:v>
                </c:pt>
                <c:pt idx="1422">
                  <c:v>42774</c:v>
                </c:pt>
                <c:pt idx="1423">
                  <c:v>42773</c:v>
                </c:pt>
                <c:pt idx="1424">
                  <c:v>42772</c:v>
                </c:pt>
                <c:pt idx="1425">
                  <c:v>42771</c:v>
                </c:pt>
                <c:pt idx="1426">
                  <c:v>42770</c:v>
                </c:pt>
                <c:pt idx="1427">
                  <c:v>42769</c:v>
                </c:pt>
                <c:pt idx="1428">
                  <c:v>42768</c:v>
                </c:pt>
                <c:pt idx="1429">
                  <c:v>42767</c:v>
                </c:pt>
                <c:pt idx="1430">
                  <c:v>42766</c:v>
                </c:pt>
                <c:pt idx="1431">
                  <c:v>42765</c:v>
                </c:pt>
                <c:pt idx="1432">
                  <c:v>42764</c:v>
                </c:pt>
                <c:pt idx="1433">
                  <c:v>42763</c:v>
                </c:pt>
                <c:pt idx="1434">
                  <c:v>42762</c:v>
                </c:pt>
                <c:pt idx="1435">
                  <c:v>42761</c:v>
                </c:pt>
                <c:pt idx="1436">
                  <c:v>42760</c:v>
                </c:pt>
                <c:pt idx="1437">
                  <c:v>42759</c:v>
                </c:pt>
                <c:pt idx="1438">
                  <c:v>42758</c:v>
                </c:pt>
                <c:pt idx="1439">
                  <c:v>42757</c:v>
                </c:pt>
                <c:pt idx="1440">
                  <c:v>42756</c:v>
                </c:pt>
                <c:pt idx="1441">
                  <c:v>42755</c:v>
                </c:pt>
                <c:pt idx="1442">
                  <c:v>42754</c:v>
                </c:pt>
                <c:pt idx="1443">
                  <c:v>42753</c:v>
                </c:pt>
                <c:pt idx="1444">
                  <c:v>42752</c:v>
                </c:pt>
                <c:pt idx="1445">
                  <c:v>42751</c:v>
                </c:pt>
                <c:pt idx="1446">
                  <c:v>42750</c:v>
                </c:pt>
                <c:pt idx="1447">
                  <c:v>42749</c:v>
                </c:pt>
                <c:pt idx="1448">
                  <c:v>42748</c:v>
                </c:pt>
                <c:pt idx="1449">
                  <c:v>42747</c:v>
                </c:pt>
                <c:pt idx="1450">
                  <c:v>42746</c:v>
                </c:pt>
                <c:pt idx="1451">
                  <c:v>42745</c:v>
                </c:pt>
                <c:pt idx="1452">
                  <c:v>42744</c:v>
                </c:pt>
                <c:pt idx="1453">
                  <c:v>42743</c:v>
                </c:pt>
                <c:pt idx="1454">
                  <c:v>42742</c:v>
                </c:pt>
                <c:pt idx="1455">
                  <c:v>42741</c:v>
                </c:pt>
                <c:pt idx="1456">
                  <c:v>42740</c:v>
                </c:pt>
                <c:pt idx="1457">
                  <c:v>42739</c:v>
                </c:pt>
                <c:pt idx="1458">
                  <c:v>42738</c:v>
                </c:pt>
                <c:pt idx="1459">
                  <c:v>42737</c:v>
                </c:pt>
                <c:pt idx="1460">
                  <c:v>42736</c:v>
                </c:pt>
                <c:pt idx="1461">
                  <c:v>42735</c:v>
                </c:pt>
                <c:pt idx="1462">
                  <c:v>42734</c:v>
                </c:pt>
                <c:pt idx="1463">
                  <c:v>42733</c:v>
                </c:pt>
                <c:pt idx="1464">
                  <c:v>42732</c:v>
                </c:pt>
                <c:pt idx="1465">
                  <c:v>42731</c:v>
                </c:pt>
                <c:pt idx="1466">
                  <c:v>42730</c:v>
                </c:pt>
                <c:pt idx="1467">
                  <c:v>42729</c:v>
                </c:pt>
                <c:pt idx="1468">
                  <c:v>42728</c:v>
                </c:pt>
                <c:pt idx="1469">
                  <c:v>42727</c:v>
                </c:pt>
                <c:pt idx="1470">
                  <c:v>42726</c:v>
                </c:pt>
                <c:pt idx="1471">
                  <c:v>42725</c:v>
                </c:pt>
                <c:pt idx="1472">
                  <c:v>42724</c:v>
                </c:pt>
                <c:pt idx="1473">
                  <c:v>42723</c:v>
                </c:pt>
                <c:pt idx="1474">
                  <c:v>42722</c:v>
                </c:pt>
                <c:pt idx="1475">
                  <c:v>42721</c:v>
                </c:pt>
                <c:pt idx="1476">
                  <c:v>42720</c:v>
                </c:pt>
                <c:pt idx="1477">
                  <c:v>42719</c:v>
                </c:pt>
                <c:pt idx="1478">
                  <c:v>42718</c:v>
                </c:pt>
                <c:pt idx="1479">
                  <c:v>42717</c:v>
                </c:pt>
                <c:pt idx="1480">
                  <c:v>42716</c:v>
                </c:pt>
                <c:pt idx="1481">
                  <c:v>42715</c:v>
                </c:pt>
                <c:pt idx="1482">
                  <c:v>42714</c:v>
                </c:pt>
                <c:pt idx="1483">
                  <c:v>42713</c:v>
                </c:pt>
                <c:pt idx="1484">
                  <c:v>42712</c:v>
                </c:pt>
                <c:pt idx="1485">
                  <c:v>42711</c:v>
                </c:pt>
                <c:pt idx="1486">
                  <c:v>42710</c:v>
                </c:pt>
                <c:pt idx="1487">
                  <c:v>42709</c:v>
                </c:pt>
                <c:pt idx="1488">
                  <c:v>42708</c:v>
                </c:pt>
                <c:pt idx="1489">
                  <c:v>42707</c:v>
                </c:pt>
                <c:pt idx="1490">
                  <c:v>42706</c:v>
                </c:pt>
                <c:pt idx="1491">
                  <c:v>42705</c:v>
                </c:pt>
                <c:pt idx="1492">
                  <c:v>42704</c:v>
                </c:pt>
                <c:pt idx="1493">
                  <c:v>42703</c:v>
                </c:pt>
                <c:pt idx="1494">
                  <c:v>42702</c:v>
                </c:pt>
                <c:pt idx="1495">
                  <c:v>42701</c:v>
                </c:pt>
                <c:pt idx="1496">
                  <c:v>42700</c:v>
                </c:pt>
                <c:pt idx="1497">
                  <c:v>42699</c:v>
                </c:pt>
                <c:pt idx="1498">
                  <c:v>42698</c:v>
                </c:pt>
                <c:pt idx="1499">
                  <c:v>42697</c:v>
                </c:pt>
                <c:pt idx="1500">
                  <c:v>42696</c:v>
                </c:pt>
                <c:pt idx="1501">
                  <c:v>42695</c:v>
                </c:pt>
                <c:pt idx="1502">
                  <c:v>42694</c:v>
                </c:pt>
                <c:pt idx="1503">
                  <c:v>42693</c:v>
                </c:pt>
                <c:pt idx="1504">
                  <c:v>42692</c:v>
                </c:pt>
                <c:pt idx="1505">
                  <c:v>42691</c:v>
                </c:pt>
                <c:pt idx="1506">
                  <c:v>42690</c:v>
                </c:pt>
                <c:pt idx="1507">
                  <c:v>42689</c:v>
                </c:pt>
                <c:pt idx="1508">
                  <c:v>42688</c:v>
                </c:pt>
                <c:pt idx="1509">
                  <c:v>42687</c:v>
                </c:pt>
                <c:pt idx="1510">
                  <c:v>42686</c:v>
                </c:pt>
                <c:pt idx="1511">
                  <c:v>42685</c:v>
                </c:pt>
                <c:pt idx="1512">
                  <c:v>42684</c:v>
                </c:pt>
                <c:pt idx="1513">
                  <c:v>42683</c:v>
                </c:pt>
                <c:pt idx="1514">
                  <c:v>42682</c:v>
                </c:pt>
                <c:pt idx="1515">
                  <c:v>42681</c:v>
                </c:pt>
                <c:pt idx="1516">
                  <c:v>42680</c:v>
                </c:pt>
                <c:pt idx="1517">
                  <c:v>42679</c:v>
                </c:pt>
                <c:pt idx="1518">
                  <c:v>42678</c:v>
                </c:pt>
                <c:pt idx="1519">
                  <c:v>42677</c:v>
                </c:pt>
                <c:pt idx="1520">
                  <c:v>42676</c:v>
                </c:pt>
                <c:pt idx="1521">
                  <c:v>42675</c:v>
                </c:pt>
                <c:pt idx="1522">
                  <c:v>42674</c:v>
                </c:pt>
                <c:pt idx="1523">
                  <c:v>42673</c:v>
                </c:pt>
                <c:pt idx="1524">
                  <c:v>42672</c:v>
                </c:pt>
                <c:pt idx="1525">
                  <c:v>42671</c:v>
                </c:pt>
                <c:pt idx="1526">
                  <c:v>42670</c:v>
                </c:pt>
                <c:pt idx="1527">
                  <c:v>42669</c:v>
                </c:pt>
                <c:pt idx="1528">
                  <c:v>42668</c:v>
                </c:pt>
                <c:pt idx="1529">
                  <c:v>42667</c:v>
                </c:pt>
                <c:pt idx="1530">
                  <c:v>42666</c:v>
                </c:pt>
                <c:pt idx="1531">
                  <c:v>42665</c:v>
                </c:pt>
                <c:pt idx="1532">
                  <c:v>42664</c:v>
                </c:pt>
                <c:pt idx="1533">
                  <c:v>42663</c:v>
                </c:pt>
                <c:pt idx="1534">
                  <c:v>42662</c:v>
                </c:pt>
                <c:pt idx="1535">
                  <c:v>42661</c:v>
                </c:pt>
                <c:pt idx="1536">
                  <c:v>42660</c:v>
                </c:pt>
                <c:pt idx="1537">
                  <c:v>42659</c:v>
                </c:pt>
                <c:pt idx="1538">
                  <c:v>42658</c:v>
                </c:pt>
                <c:pt idx="1539">
                  <c:v>42657</c:v>
                </c:pt>
                <c:pt idx="1540">
                  <c:v>42656</c:v>
                </c:pt>
                <c:pt idx="1541">
                  <c:v>42655</c:v>
                </c:pt>
                <c:pt idx="1542">
                  <c:v>42654</c:v>
                </c:pt>
                <c:pt idx="1543">
                  <c:v>42653</c:v>
                </c:pt>
                <c:pt idx="1544">
                  <c:v>42652</c:v>
                </c:pt>
                <c:pt idx="1545">
                  <c:v>42651</c:v>
                </c:pt>
                <c:pt idx="1546">
                  <c:v>42650</c:v>
                </c:pt>
                <c:pt idx="1547">
                  <c:v>42649</c:v>
                </c:pt>
                <c:pt idx="1548">
                  <c:v>42648</c:v>
                </c:pt>
                <c:pt idx="1549">
                  <c:v>42647</c:v>
                </c:pt>
                <c:pt idx="1550">
                  <c:v>42646</c:v>
                </c:pt>
                <c:pt idx="1551">
                  <c:v>42645</c:v>
                </c:pt>
                <c:pt idx="1552">
                  <c:v>42644</c:v>
                </c:pt>
                <c:pt idx="1553">
                  <c:v>42643</c:v>
                </c:pt>
                <c:pt idx="1554">
                  <c:v>42642</c:v>
                </c:pt>
                <c:pt idx="1555">
                  <c:v>42641</c:v>
                </c:pt>
                <c:pt idx="1556">
                  <c:v>42640</c:v>
                </c:pt>
                <c:pt idx="1557">
                  <c:v>42639</c:v>
                </c:pt>
                <c:pt idx="1558">
                  <c:v>42638</c:v>
                </c:pt>
                <c:pt idx="1559">
                  <c:v>42637</c:v>
                </c:pt>
                <c:pt idx="1560">
                  <c:v>42636</c:v>
                </c:pt>
                <c:pt idx="1561">
                  <c:v>42635</c:v>
                </c:pt>
                <c:pt idx="1562">
                  <c:v>42634</c:v>
                </c:pt>
                <c:pt idx="1563">
                  <c:v>42633</c:v>
                </c:pt>
                <c:pt idx="1564">
                  <c:v>42632</c:v>
                </c:pt>
                <c:pt idx="1565">
                  <c:v>42631</c:v>
                </c:pt>
                <c:pt idx="1566">
                  <c:v>42630</c:v>
                </c:pt>
                <c:pt idx="1567">
                  <c:v>42629</c:v>
                </c:pt>
                <c:pt idx="1568">
                  <c:v>42628</c:v>
                </c:pt>
                <c:pt idx="1569">
                  <c:v>42627</c:v>
                </c:pt>
                <c:pt idx="1570">
                  <c:v>42626</c:v>
                </c:pt>
                <c:pt idx="1571">
                  <c:v>42625</c:v>
                </c:pt>
                <c:pt idx="1572">
                  <c:v>42624</c:v>
                </c:pt>
                <c:pt idx="1573">
                  <c:v>42623</c:v>
                </c:pt>
                <c:pt idx="1574">
                  <c:v>42622</c:v>
                </c:pt>
                <c:pt idx="1575">
                  <c:v>42621</c:v>
                </c:pt>
                <c:pt idx="1576">
                  <c:v>42620</c:v>
                </c:pt>
                <c:pt idx="1577">
                  <c:v>42619</c:v>
                </c:pt>
                <c:pt idx="1578">
                  <c:v>42618</c:v>
                </c:pt>
                <c:pt idx="1579">
                  <c:v>42617</c:v>
                </c:pt>
                <c:pt idx="1580">
                  <c:v>42616</c:v>
                </c:pt>
                <c:pt idx="1581">
                  <c:v>42615</c:v>
                </c:pt>
                <c:pt idx="1582">
                  <c:v>42614</c:v>
                </c:pt>
                <c:pt idx="1583">
                  <c:v>42613</c:v>
                </c:pt>
                <c:pt idx="1584">
                  <c:v>42612</c:v>
                </c:pt>
                <c:pt idx="1585">
                  <c:v>42611</c:v>
                </c:pt>
                <c:pt idx="1586">
                  <c:v>42610</c:v>
                </c:pt>
                <c:pt idx="1587">
                  <c:v>42609</c:v>
                </c:pt>
                <c:pt idx="1588">
                  <c:v>42608</c:v>
                </c:pt>
                <c:pt idx="1589">
                  <c:v>42607</c:v>
                </c:pt>
                <c:pt idx="1590">
                  <c:v>42606</c:v>
                </c:pt>
                <c:pt idx="1591">
                  <c:v>42605</c:v>
                </c:pt>
                <c:pt idx="1592">
                  <c:v>42604</c:v>
                </c:pt>
                <c:pt idx="1593">
                  <c:v>42603</c:v>
                </c:pt>
                <c:pt idx="1594">
                  <c:v>42602</c:v>
                </c:pt>
                <c:pt idx="1595">
                  <c:v>42601</c:v>
                </c:pt>
                <c:pt idx="1596">
                  <c:v>42600</c:v>
                </c:pt>
                <c:pt idx="1597">
                  <c:v>42599</c:v>
                </c:pt>
                <c:pt idx="1598">
                  <c:v>42598</c:v>
                </c:pt>
                <c:pt idx="1599">
                  <c:v>42597</c:v>
                </c:pt>
                <c:pt idx="1600">
                  <c:v>42596</c:v>
                </c:pt>
                <c:pt idx="1601">
                  <c:v>42595</c:v>
                </c:pt>
                <c:pt idx="1602">
                  <c:v>42594</c:v>
                </c:pt>
                <c:pt idx="1603">
                  <c:v>42593</c:v>
                </c:pt>
                <c:pt idx="1604">
                  <c:v>42592</c:v>
                </c:pt>
                <c:pt idx="1605">
                  <c:v>42591</c:v>
                </c:pt>
                <c:pt idx="1606">
                  <c:v>42590</c:v>
                </c:pt>
                <c:pt idx="1607">
                  <c:v>42589</c:v>
                </c:pt>
                <c:pt idx="1608">
                  <c:v>42588</c:v>
                </c:pt>
                <c:pt idx="1609">
                  <c:v>42587</c:v>
                </c:pt>
                <c:pt idx="1610">
                  <c:v>42586</c:v>
                </c:pt>
                <c:pt idx="1611">
                  <c:v>42585</c:v>
                </c:pt>
                <c:pt idx="1612">
                  <c:v>42584</c:v>
                </c:pt>
                <c:pt idx="1613">
                  <c:v>42583</c:v>
                </c:pt>
                <c:pt idx="1614">
                  <c:v>42582</c:v>
                </c:pt>
                <c:pt idx="1615">
                  <c:v>42581</c:v>
                </c:pt>
                <c:pt idx="1616">
                  <c:v>42580</c:v>
                </c:pt>
                <c:pt idx="1617">
                  <c:v>42579</c:v>
                </c:pt>
                <c:pt idx="1618">
                  <c:v>42578</c:v>
                </c:pt>
                <c:pt idx="1619">
                  <c:v>42577</c:v>
                </c:pt>
                <c:pt idx="1620">
                  <c:v>42576</c:v>
                </c:pt>
                <c:pt idx="1621">
                  <c:v>42575</c:v>
                </c:pt>
                <c:pt idx="1622">
                  <c:v>42574</c:v>
                </c:pt>
                <c:pt idx="1623">
                  <c:v>42573</c:v>
                </c:pt>
                <c:pt idx="1624">
                  <c:v>42572</c:v>
                </c:pt>
                <c:pt idx="1625">
                  <c:v>42571</c:v>
                </c:pt>
                <c:pt idx="1626">
                  <c:v>42570</c:v>
                </c:pt>
                <c:pt idx="1627">
                  <c:v>42569</c:v>
                </c:pt>
                <c:pt idx="1628">
                  <c:v>42568</c:v>
                </c:pt>
                <c:pt idx="1629">
                  <c:v>42567</c:v>
                </c:pt>
                <c:pt idx="1630">
                  <c:v>42566</c:v>
                </c:pt>
                <c:pt idx="1631">
                  <c:v>42565</c:v>
                </c:pt>
                <c:pt idx="1632">
                  <c:v>42564</c:v>
                </c:pt>
                <c:pt idx="1633">
                  <c:v>42563</c:v>
                </c:pt>
                <c:pt idx="1634">
                  <c:v>42562</c:v>
                </c:pt>
                <c:pt idx="1635">
                  <c:v>42561</c:v>
                </c:pt>
                <c:pt idx="1636">
                  <c:v>42560</c:v>
                </c:pt>
                <c:pt idx="1637">
                  <c:v>42559</c:v>
                </c:pt>
                <c:pt idx="1638">
                  <c:v>42558</c:v>
                </c:pt>
                <c:pt idx="1639">
                  <c:v>42557</c:v>
                </c:pt>
                <c:pt idx="1640">
                  <c:v>42556</c:v>
                </c:pt>
                <c:pt idx="1641">
                  <c:v>42555</c:v>
                </c:pt>
                <c:pt idx="1642">
                  <c:v>42554</c:v>
                </c:pt>
                <c:pt idx="1643">
                  <c:v>42553</c:v>
                </c:pt>
                <c:pt idx="1644">
                  <c:v>42552</c:v>
                </c:pt>
                <c:pt idx="1645">
                  <c:v>42551</c:v>
                </c:pt>
                <c:pt idx="1646">
                  <c:v>42550</c:v>
                </c:pt>
                <c:pt idx="1647">
                  <c:v>42549</c:v>
                </c:pt>
                <c:pt idx="1648">
                  <c:v>42548</c:v>
                </c:pt>
                <c:pt idx="1649">
                  <c:v>42547</c:v>
                </c:pt>
                <c:pt idx="1650">
                  <c:v>42546</c:v>
                </c:pt>
                <c:pt idx="1651">
                  <c:v>42545</c:v>
                </c:pt>
                <c:pt idx="1652">
                  <c:v>42544</c:v>
                </c:pt>
                <c:pt idx="1653">
                  <c:v>42543</c:v>
                </c:pt>
                <c:pt idx="1654">
                  <c:v>42542</c:v>
                </c:pt>
                <c:pt idx="1655">
                  <c:v>42541</c:v>
                </c:pt>
                <c:pt idx="1656">
                  <c:v>42540</c:v>
                </c:pt>
                <c:pt idx="1657">
                  <c:v>42539</c:v>
                </c:pt>
                <c:pt idx="1658">
                  <c:v>42538</c:v>
                </c:pt>
                <c:pt idx="1659">
                  <c:v>42537</c:v>
                </c:pt>
                <c:pt idx="1660">
                  <c:v>42536</c:v>
                </c:pt>
                <c:pt idx="1661">
                  <c:v>42535</c:v>
                </c:pt>
                <c:pt idx="1662">
                  <c:v>42534</c:v>
                </c:pt>
                <c:pt idx="1663">
                  <c:v>42533</c:v>
                </c:pt>
                <c:pt idx="1664">
                  <c:v>42532</c:v>
                </c:pt>
                <c:pt idx="1665">
                  <c:v>42531</c:v>
                </c:pt>
                <c:pt idx="1666">
                  <c:v>42530</c:v>
                </c:pt>
                <c:pt idx="1667">
                  <c:v>42529</c:v>
                </c:pt>
                <c:pt idx="1668">
                  <c:v>42528</c:v>
                </c:pt>
                <c:pt idx="1669">
                  <c:v>42527</c:v>
                </c:pt>
                <c:pt idx="1670">
                  <c:v>42526</c:v>
                </c:pt>
                <c:pt idx="1671">
                  <c:v>42525</c:v>
                </c:pt>
                <c:pt idx="1672">
                  <c:v>42524</c:v>
                </c:pt>
                <c:pt idx="1673">
                  <c:v>42523</c:v>
                </c:pt>
                <c:pt idx="1674">
                  <c:v>42522</c:v>
                </c:pt>
                <c:pt idx="1675">
                  <c:v>42521</c:v>
                </c:pt>
                <c:pt idx="1676">
                  <c:v>42520</c:v>
                </c:pt>
                <c:pt idx="1677">
                  <c:v>42519</c:v>
                </c:pt>
                <c:pt idx="1678">
                  <c:v>42518</c:v>
                </c:pt>
                <c:pt idx="1679">
                  <c:v>42517</c:v>
                </c:pt>
                <c:pt idx="1680">
                  <c:v>42516</c:v>
                </c:pt>
                <c:pt idx="1681">
                  <c:v>42515</c:v>
                </c:pt>
                <c:pt idx="1682">
                  <c:v>42514</c:v>
                </c:pt>
                <c:pt idx="1683">
                  <c:v>42513</c:v>
                </c:pt>
                <c:pt idx="1684">
                  <c:v>42512</c:v>
                </c:pt>
                <c:pt idx="1685">
                  <c:v>42511</c:v>
                </c:pt>
                <c:pt idx="1686">
                  <c:v>42510</c:v>
                </c:pt>
                <c:pt idx="1687">
                  <c:v>42509</c:v>
                </c:pt>
                <c:pt idx="1688">
                  <c:v>42508</c:v>
                </c:pt>
                <c:pt idx="1689">
                  <c:v>42507</c:v>
                </c:pt>
                <c:pt idx="1690">
                  <c:v>42506</c:v>
                </c:pt>
                <c:pt idx="1691">
                  <c:v>42505</c:v>
                </c:pt>
                <c:pt idx="1692">
                  <c:v>42504</c:v>
                </c:pt>
                <c:pt idx="1693">
                  <c:v>42503</c:v>
                </c:pt>
                <c:pt idx="1694">
                  <c:v>42502</c:v>
                </c:pt>
                <c:pt idx="1695">
                  <c:v>42501</c:v>
                </c:pt>
                <c:pt idx="1696">
                  <c:v>42500</c:v>
                </c:pt>
                <c:pt idx="1697">
                  <c:v>42499</c:v>
                </c:pt>
                <c:pt idx="1698">
                  <c:v>42498</c:v>
                </c:pt>
                <c:pt idx="1699">
                  <c:v>42497</c:v>
                </c:pt>
                <c:pt idx="1700">
                  <c:v>42496</c:v>
                </c:pt>
                <c:pt idx="1701">
                  <c:v>42495</c:v>
                </c:pt>
                <c:pt idx="1702">
                  <c:v>42494</c:v>
                </c:pt>
                <c:pt idx="1703">
                  <c:v>42493</c:v>
                </c:pt>
                <c:pt idx="1704">
                  <c:v>42492</c:v>
                </c:pt>
                <c:pt idx="1705">
                  <c:v>42491</c:v>
                </c:pt>
                <c:pt idx="1706">
                  <c:v>42490</c:v>
                </c:pt>
                <c:pt idx="1707">
                  <c:v>42489</c:v>
                </c:pt>
                <c:pt idx="1708">
                  <c:v>42488</c:v>
                </c:pt>
                <c:pt idx="1709">
                  <c:v>42487</c:v>
                </c:pt>
                <c:pt idx="1710">
                  <c:v>42486</c:v>
                </c:pt>
                <c:pt idx="1711">
                  <c:v>42485</c:v>
                </c:pt>
                <c:pt idx="1712">
                  <c:v>42484</c:v>
                </c:pt>
                <c:pt idx="1713">
                  <c:v>42483</c:v>
                </c:pt>
                <c:pt idx="1714">
                  <c:v>42482</c:v>
                </c:pt>
                <c:pt idx="1715">
                  <c:v>42481</c:v>
                </c:pt>
                <c:pt idx="1716">
                  <c:v>42480</c:v>
                </c:pt>
                <c:pt idx="1717">
                  <c:v>42479</c:v>
                </c:pt>
                <c:pt idx="1718">
                  <c:v>42478</c:v>
                </c:pt>
                <c:pt idx="1719">
                  <c:v>42477</c:v>
                </c:pt>
                <c:pt idx="1720">
                  <c:v>42476</c:v>
                </c:pt>
                <c:pt idx="1721">
                  <c:v>42475</c:v>
                </c:pt>
                <c:pt idx="1722">
                  <c:v>42474</c:v>
                </c:pt>
                <c:pt idx="1723">
                  <c:v>42473</c:v>
                </c:pt>
                <c:pt idx="1724">
                  <c:v>42472</c:v>
                </c:pt>
                <c:pt idx="1725">
                  <c:v>42471</c:v>
                </c:pt>
                <c:pt idx="1726">
                  <c:v>42470</c:v>
                </c:pt>
                <c:pt idx="1727">
                  <c:v>42469</c:v>
                </c:pt>
                <c:pt idx="1728">
                  <c:v>42468</c:v>
                </c:pt>
                <c:pt idx="1729">
                  <c:v>42467</c:v>
                </c:pt>
                <c:pt idx="1730">
                  <c:v>42466</c:v>
                </c:pt>
                <c:pt idx="1731">
                  <c:v>42465</c:v>
                </c:pt>
                <c:pt idx="1732">
                  <c:v>42464</c:v>
                </c:pt>
                <c:pt idx="1733">
                  <c:v>42463</c:v>
                </c:pt>
                <c:pt idx="1734">
                  <c:v>42462</c:v>
                </c:pt>
                <c:pt idx="1735">
                  <c:v>42461</c:v>
                </c:pt>
                <c:pt idx="1736">
                  <c:v>42460</c:v>
                </c:pt>
                <c:pt idx="1737">
                  <c:v>42459</c:v>
                </c:pt>
                <c:pt idx="1738">
                  <c:v>42458</c:v>
                </c:pt>
                <c:pt idx="1739">
                  <c:v>42457</c:v>
                </c:pt>
                <c:pt idx="1740">
                  <c:v>42456</c:v>
                </c:pt>
                <c:pt idx="1741">
                  <c:v>42455</c:v>
                </c:pt>
                <c:pt idx="1742">
                  <c:v>42454</c:v>
                </c:pt>
                <c:pt idx="1743">
                  <c:v>42453</c:v>
                </c:pt>
                <c:pt idx="1744">
                  <c:v>42452</c:v>
                </c:pt>
                <c:pt idx="1745">
                  <c:v>42451</c:v>
                </c:pt>
                <c:pt idx="1746">
                  <c:v>42450</c:v>
                </c:pt>
                <c:pt idx="1747">
                  <c:v>42449</c:v>
                </c:pt>
                <c:pt idx="1748">
                  <c:v>42448</c:v>
                </c:pt>
                <c:pt idx="1749">
                  <c:v>42447</c:v>
                </c:pt>
                <c:pt idx="1750">
                  <c:v>42446</c:v>
                </c:pt>
                <c:pt idx="1751">
                  <c:v>42445</c:v>
                </c:pt>
                <c:pt idx="1752">
                  <c:v>42444</c:v>
                </c:pt>
                <c:pt idx="1753">
                  <c:v>42443</c:v>
                </c:pt>
                <c:pt idx="1754">
                  <c:v>42442</c:v>
                </c:pt>
                <c:pt idx="1755">
                  <c:v>42441</c:v>
                </c:pt>
                <c:pt idx="1756">
                  <c:v>42440</c:v>
                </c:pt>
                <c:pt idx="1757">
                  <c:v>42439</c:v>
                </c:pt>
                <c:pt idx="1758">
                  <c:v>42438</c:v>
                </c:pt>
                <c:pt idx="1759">
                  <c:v>42437</c:v>
                </c:pt>
                <c:pt idx="1760">
                  <c:v>42436</c:v>
                </c:pt>
                <c:pt idx="1761">
                  <c:v>42435</c:v>
                </c:pt>
                <c:pt idx="1762">
                  <c:v>42434</c:v>
                </c:pt>
                <c:pt idx="1763">
                  <c:v>42433</c:v>
                </c:pt>
                <c:pt idx="1764">
                  <c:v>42432</c:v>
                </c:pt>
                <c:pt idx="1765">
                  <c:v>42431</c:v>
                </c:pt>
                <c:pt idx="1766">
                  <c:v>42430</c:v>
                </c:pt>
                <c:pt idx="1767">
                  <c:v>42429</c:v>
                </c:pt>
                <c:pt idx="1768">
                  <c:v>42428</c:v>
                </c:pt>
                <c:pt idx="1769">
                  <c:v>42427</c:v>
                </c:pt>
                <c:pt idx="1770">
                  <c:v>42426</c:v>
                </c:pt>
                <c:pt idx="1771">
                  <c:v>42425</c:v>
                </c:pt>
                <c:pt idx="1772">
                  <c:v>42424</c:v>
                </c:pt>
                <c:pt idx="1773">
                  <c:v>42423</c:v>
                </c:pt>
                <c:pt idx="1774">
                  <c:v>42422</c:v>
                </c:pt>
                <c:pt idx="1775">
                  <c:v>42421</c:v>
                </c:pt>
                <c:pt idx="1776">
                  <c:v>42420</c:v>
                </c:pt>
                <c:pt idx="1777">
                  <c:v>42419</c:v>
                </c:pt>
                <c:pt idx="1778">
                  <c:v>42418</c:v>
                </c:pt>
                <c:pt idx="1779">
                  <c:v>42417</c:v>
                </c:pt>
                <c:pt idx="1780">
                  <c:v>42416</c:v>
                </c:pt>
                <c:pt idx="1781">
                  <c:v>42415</c:v>
                </c:pt>
                <c:pt idx="1782">
                  <c:v>42414</c:v>
                </c:pt>
                <c:pt idx="1783">
                  <c:v>42413</c:v>
                </c:pt>
                <c:pt idx="1784">
                  <c:v>42412</c:v>
                </c:pt>
                <c:pt idx="1785">
                  <c:v>42411</c:v>
                </c:pt>
                <c:pt idx="1786">
                  <c:v>42410</c:v>
                </c:pt>
                <c:pt idx="1787">
                  <c:v>42409</c:v>
                </c:pt>
                <c:pt idx="1788">
                  <c:v>42408</c:v>
                </c:pt>
                <c:pt idx="1789">
                  <c:v>42407</c:v>
                </c:pt>
                <c:pt idx="1790">
                  <c:v>42406</c:v>
                </c:pt>
                <c:pt idx="1791">
                  <c:v>42405</c:v>
                </c:pt>
                <c:pt idx="1792">
                  <c:v>42404</c:v>
                </c:pt>
                <c:pt idx="1793">
                  <c:v>42403</c:v>
                </c:pt>
                <c:pt idx="1794">
                  <c:v>42402</c:v>
                </c:pt>
                <c:pt idx="1795">
                  <c:v>42401</c:v>
                </c:pt>
                <c:pt idx="1796">
                  <c:v>42400</c:v>
                </c:pt>
                <c:pt idx="1797">
                  <c:v>42399</c:v>
                </c:pt>
                <c:pt idx="1798">
                  <c:v>42398</c:v>
                </c:pt>
                <c:pt idx="1799">
                  <c:v>42397</c:v>
                </c:pt>
                <c:pt idx="1800">
                  <c:v>42396</c:v>
                </c:pt>
                <c:pt idx="1801">
                  <c:v>42395</c:v>
                </c:pt>
                <c:pt idx="1802">
                  <c:v>42394</c:v>
                </c:pt>
                <c:pt idx="1803">
                  <c:v>42393</c:v>
                </c:pt>
                <c:pt idx="1804">
                  <c:v>42392</c:v>
                </c:pt>
                <c:pt idx="1805">
                  <c:v>42391</c:v>
                </c:pt>
                <c:pt idx="1806">
                  <c:v>42390</c:v>
                </c:pt>
                <c:pt idx="1807">
                  <c:v>42389</c:v>
                </c:pt>
                <c:pt idx="1808">
                  <c:v>42388</c:v>
                </c:pt>
                <c:pt idx="1809">
                  <c:v>42387</c:v>
                </c:pt>
                <c:pt idx="1810">
                  <c:v>42386</c:v>
                </c:pt>
                <c:pt idx="1811">
                  <c:v>42385</c:v>
                </c:pt>
                <c:pt idx="1812">
                  <c:v>42384</c:v>
                </c:pt>
                <c:pt idx="1813">
                  <c:v>42383</c:v>
                </c:pt>
                <c:pt idx="1814">
                  <c:v>42382</c:v>
                </c:pt>
                <c:pt idx="1815">
                  <c:v>42381</c:v>
                </c:pt>
                <c:pt idx="1816">
                  <c:v>42380</c:v>
                </c:pt>
                <c:pt idx="1817">
                  <c:v>42379</c:v>
                </c:pt>
                <c:pt idx="1818">
                  <c:v>42378</c:v>
                </c:pt>
                <c:pt idx="1819">
                  <c:v>42377</c:v>
                </c:pt>
                <c:pt idx="1820">
                  <c:v>42376</c:v>
                </c:pt>
                <c:pt idx="1821">
                  <c:v>42375</c:v>
                </c:pt>
                <c:pt idx="1822">
                  <c:v>42374</c:v>
                </c:pt>
                <c:pt idx="1823">
                  <c:v>42373</c:v>
                </c:pt>
                <c:pt idx="1824">
                  <c:v>42372</c:v>
                </c:pt>
                <c:pt idx="1825">
                  <c:v>42371</c:v>
                </c:pt>
                <c:pt idx="1826">
                  <c:v>42370</c:v>
                </c:pt>
                <c:pt idx="1827">
                  <c:v>42369</c:v>
                </c:pt>
              </c:numCache>
            </c:numRef>
          </c:cat>
          <c:val>
            <c:numRef>
              <c:f>TradingAnalysis!$J$18:$J$1845</c:f>
              <c:numCache>
                <c:formatCode>General</c:formatCode>
                <c:ptCount val="18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100</c:v>
                </c:pt>
                <c:pt idx="1627">
                  <c:v>100</c:v>
                </c:pt>
                <c:pt idx="1628">
                  <c:v>100</c:v>
                </c:pt>
                <c:pt idx="1629">
                  <c:v>100</c:v>
                </c:pt>
                <c:pt idx="1630">
                  <c:v>100</c:v>
                </c:pt>
                <c:pt idx="1631">
                  <c:v>100</c:v>
                </c:pt>
                <c:pt idx="1632">
                  <c:v>100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</c:v>
                </c:pt>
                <c:pt idx="1638">
                  <c:v>100</c:v>
                </c:pt>
                <c:pt idx="1639">
                  <c:v>100</c:v>
                </c:pt>
                <c:pt idx="1640">
                  <c:v>100</c:v>
                </c:pt>
                <c:pt idx="1641">
                  <c:v>100</c:v>
                </c:pt>
                <c:pt idx="1642">
                  <c:v>100</c:v>
                </c:pt>
                <c:pt idx="1643">
                  <c:v>100</c:v>
                </c:pt>
                <c:pt idx="1644">
                  <c:v>100</c:v>
                </c:pt>
                <c:pt idx="1645">
                  <c:v>100</c:v>
                </c:pt>
                <c:pt idx="1646">
                  <c:v>100</c:v>
                </c:pt>
                <c:pt idx="1647">
                  <c:v>100</c:v>
                </c:pt>
                <c:pt idx="1648">
                  <c:v>100</c:v>
                </c:pt>
                <c:pt idx="1649">
                  <c:v>100</c:v>
                </c:pt>
                <c:pt idx="1650">
                  <c:v>100</c:v>
                </c:pt>
                <c:pt idx="1651">
                  <c:v>100</c:v>
                </c:pt>
                <c:pt idx="1652">
                  <c:v>100</c:v>
                </c:pt>
                <c:pt idx="1653">
                  <c:v>100</c:v>
                </c:pt>
                <c:pt idx="1654">
                  <c:v>100</c:v>
                </c:pt>
                <c:pt idx="1655">
                  <c:v>100</c:v>
                </c:pt>
                <c:pt idx="1656">
                  <c:v>100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100</c:v>
                </c:pt>
                <c:pt idx="1663">
                  <c:v>100</c:v>
                </c:pt>
                <c:pt idx="1664">
                  <c:v>100</c:v>
                </c:pt>
                <c:pt idx="1665">
                  <c:v>100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100</c:v>
                </c:pt>
                <c:pt idx="1670">
                  <c:v>100</c:v>
                </c:pt>
                <c:pt idx="1671">
                  <c:v>100</c:v>
                </c:pt>
                <c:pt idx="1672">
                  <c:v>100</c:v>
                </c:pt>
                <c:pt idx="1673">
                  <c:v>100</c:v>
                </c:pt>
                <c:pt idx="1674">
                  <c:v>100</c:v>
                </c:pt>
                <c:pt idx="1675">
                  <c:v>100</c:v>
                </c:pt>
                <c:pt idx="1676">
                  <c:v>100</c:v>
                </c:pt>
                <c:pt idx="1677">
                  <c:v>100</c:v>
                </c:pt>
                <c:pt idx="1678">
                  <c:v>100</c:v>
                </c:pt>
                <c:pt idx="1679">
                  <c:v>100</c:v>
                </c:pt>
                <c:pt idx="1680">
                  <c:v>100</c:v>
                </c:pt>
                <c:pt idx="1681">
                  <c:v>100</c:v>
                </c:pt>
                <c:pt idx="1682">
                  <c:v>100</c:v>
                </c:pt>
                <c:pt idx="1683">
                  <c:v>100</c:v>
                </c:pt>
                <c:pt idx="1684">
                  <c:v>100</c:v>
                </c:pt>
                <c:pt idx="1685">
                  <c:v>100</c:v>
                </c:pt>
                <c:pt idx="1686">
                  <c:v>100</c:v>
                </c:pt>
                <c:pt idx="1687">
                  <c:v>100</c:v>
                </c:pt>
                <c:pt idx="1688">
                  <c:v>100</c:v>
                </c:pt>
                <c:pt idx="1689">
                  <c:v>100</c:v>
                </c:pt>
                <c:pt idx="1690">
                  <c:v>100</c:v>
                </c:pt>
                <c:pt idx="1691">
                  <c:v>100</c:v>
                </c:pt>
                <c:pt idx="1692">
                  <c:v>100</c:v>
                </c:pt>
                <c:pt idx="1693">
                  <c:v>100</c:v>
                </c:pt>
                <c:pt idx="1694">
                  <c:v>100</c:v>
                </c:pt>
                <c:pt idx="1695">
                  <c:v>100</c:v>
                </c:pt>
                <c:pt idx="1696">
                  <c:v>100</c:v>
                </c:pt>
                <c:pt idx="1697">
                  <c:v>100</c:v>
                </c:pt>
                <c:pt idx="1698">
                  <c:v>100</c:v>
                </c:pt>
                <c:pt idx="1699">
                  <c:v>100</c:v>
                </c:pt>
                <c:pt idx="1700">
                  <c:v>100</c:v>
                </c:pt>
                <c:pt idx="1701">
                  <c:v>100</c:v>
                </c:pt>
                <c:pt idx="1702">
                  <c:v>100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</c:v>
                </c:pt>
                <c:pt idx="1709">
                  <c:v>100</c:v>
                </c:pt>
                <c:pt idx="1710">
                  <c:v>100</c:v>
                </c:pt>
                <c:pt idx="1711">
                  <c:v>100</c:v>
                </c:pt>
                <c:pt idx="1712">
                  <c:v>100</c:v>
                </c:pt>
                <c:pt idx="1713">
                  <c:v>100</c:v>
                </c:pt>
                <c:pt idx="1714">
                  <c:v>100</c:v>
                </c:pt>
                <c:pt idx="1715">
                  <c:v>100</c:v>
                </c:pt>
                <c:pt idx="1716">
                  <c:v>100</c:v>
                </c:pt>
                <c:pt idx="1717">
                  <c:v>100</c:v>
                </c:pt>
                <c:pt idx="1718">
                  <c:v>100</c:v>
                </c:pt>
                <c:pt idx="1719">
                  <c:v>100</c:v>
                </c:pt>
                <c:pt idx="1720">
                  <c:v>100</c:v>
                </c:pt>
                <c:pt idx="1721">
                  <c:v>100</c:v>
                </c:pt>
                <c:pt idx="1722">
                  <c:v>100</c:v>
                </c:pt>
                <c:pt idx="1723">
                  <c:v>100</c:v>
                </c:pt>
                <c:pt idx="1724">
                  <c:v>100</c:v>
                </c:pt>
                <c:pt idx="1725">
                  <c:v>100</c:v>
                </c:pt>
                <c:pt idx="1726">
                  <c:v>100</c:v>
                </c:pt>
                <c:pt idx="1727">
                  <c:v>100</c:v>
                </c:pt>
                <c:pt idx="1728">
                  <c:v>100</c:v>
                </c:pt>
                <c:pt idx="1729">
                  <c:v>100</c:v>
                </c:pt>
                <c:pt idx="1730">
                  <c:v>100</c:v>
                </c:pt>
                <c:pt idx="1731">
                  <c:v>100</c:v>
                </c:pt>
                <c:pt idx="1732">
                  <c:v>100</c:v>
                </c:pt>
                <c:pt idx="1733">
                  <c:v>100</c:v>
                </c:pt>
                <c:pt idx="1734">
                  <c:v>100</c:v>
                </c:pt>
                <c:pt idx="1735">
                  <c:v>100</c:v>
                </c:pt>
                <c:pt idx="1736">
                  <c:v>100</c:v>
                </c:pt>
                <c:pt idx="1737">
                  <c:v>100</c:v>
                </c:pt>
                <c:pt idx="1738">
                  <c:v>100</c:v>
                </c:pt>
                <c:pt idx="1739">
                  <c:v>100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</c:v>
                </c:pt>
                <c:pt idx="1747">
                  <c:v>100</c:v>
                </c:pt>
                <c:pt idx="1748">
                  <c:v>100</c:v>
                </c:pt>
                <c:pt idx="1749">
                  <c:v>100</c:v>
                </c:pt>
                <c:pt idx="1750">
                  <c:v>100</c:v>
                </c:pt>
                <c:pt idx="1751">
                  <c:v>100</c:v>
                </c:pt>
                <c:pt idx="1752">
                  <c:v>100</c:v>
                </c:pt>
                <c:pt idx="1753">
                  <c:v>100</c:v>
                </c:pt>
                <c:pt idx="1754">
                  <c:v>100</c:v>
                </c:pt>
                <c:pt idx="1755">
                  <c:v>100</c:v>
                </c:pt>
                <c:pt idx="1756">
                  <c:v>100</c:v>
                </c:pt>
                <c:pt idx="1757">
                  <c:v>100</c:v>
                </c:pt>
                <c:pt idx="1758">
                  <c:v>100</c:v>
                </c:pt>
                <c:pt idx="1759">
                  <c:v>100</c:v>
                </c:pt>
                <c:pt idx="1760">
                  <c:v>100</c:v>
                </c:pt>
                <c:pt idx="1761">
                  <c:v>100</c:v>
                </c:pt>
                <c:pt idx="1762">
                  <c:v>100</c:v>
                </c:pt>
                <c:pt idx="1763">
                  <c:v>100</c:v>
                </c:pt>
                <c:pt idx="1764">
                  <c:v>100</c:v>
                </c:pt>
                <c:pt idx="1765">
                  <c:v>100</c:v>
                </c:pt>
                <c:pt idx="1766">
                  <c:v>100</c:v>
                </c:pt>
                <c:pt idx="1767">
                  <c:v>100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100</c:v>
                </c:pt>
                <c:pt idx="1773">
                  <c:v>100</c:v>
                </c:pt>
                <c:pt idx="1774">
                  <c:v>100</c:v>
                </c:pt>
                <c:pt idx="1775">
                  <c:v>100</c:v>
                </c:pt>
                <c:pt idx="1776">
                  <c:v>100</c:v>
                </c:pt>
                <c:pt idx="1777">
                  <c:v>100</c:v>
                </c:pt>
                <c:pt idx="1778">
                  <c:v>100</c:v>
                </c:pt>
                <c:pt idx="1779">
                  <c:v>100</c:v>
                </c:pt>
                <c:pt idx="1780">
                  <c:v>100</c:v>
                </c:pt>
                <c:pt idx="1781">
                  <c:v>100</c:v>
                </c:pt>
                <c:pt idx="1782">
                  <c:v>100</c:v>
                </c:pt>
                <c:pt idx="1783">
                  <c:v>100</c:v>
                </c:pt>
                <c:pt idx="1784">
                  <c:v>100</c:v>
                </c:pt>
                <c:pt idx="1785">
                  <c:v>100</c:v>
                </c:pt>
                <c:pt idx="1786">
                  <c:v>100</c:v>
                </c:pt>
                <c:pt idx="1787">
                  <c:v>100</c:v>
                </c:pt>
                <c:pt idx="1788">
                  <c:v>100</c:v>
                </c:pt>
                <c:pt idx="1789">
                  <c:v>100</c:v>
                </c:pt>
                <c:pt idx="1790">
                  <c:v>100</c:v>
                </c:pt>
                <c:pt idx="1791">
                  <c:v>100</c:v>
                </c:pt>
                <c:pt idx="1792">
                  <c:v>100</c:v>
                </c:pt>
                <c:pt idx="1793">
                  <c:v>100</c:v>
                </c:pt>
                <c:pt idx="1794">
                  <c:v>100</c:v>
                </c:pt>
                <c:pt idx="1795">
                  <c:v>100</c:v>
                </c:pt>
                <c:pt idx="1796">
                  <c:v>100</c:v>
                </c:pt>
                <c:pt idx="1797">
                  <c:v>100</c:v>
                </c:pt>
                <c:pt idx="1798">
                  <c:v>100</c:v>
                </c:pt>
                <c:pt idx="1799">
                  <c:v>100</c:v>
                </c:pt>
                <c:pt idx="1800">
                  <c:v>100</c:v>
                </c:pt>
                <c:pt idx="1801">
                  <c:v>100</c:v>
                </c:pt>
                <c:pt idx="1802">
                  <c:v>100</c:v>
                </c:pt>
                <c:pt idx="1803">
                  <c:v>100</c:v>
                </c:pt>
                <c:pt idx="1804">
                  <c:v>100</c:v>
                </c:pt>
                <c:pt idx="1805">
                  <c:v>100</c:v>
                </c:pt>
                <c:pt idx="1806">
                  <c:v>100</c:v>
                </c:pt>
                <c:pt idx="1807">
                  <c:v>100</c:v>
                </c:pt>
                <c:pt idx="1808">
                  <c:v>100</c:v>
                </c:pt>
                <c:pt idx="1809">
                  <c:v>100</c:v>
                </c:pt>
                <c:pt idx="1810">
                  <c:v>100</c:v>
                </c:pt>
                <c:pt idx="1811">
                  <c:v>100</c:v>
                </c:pt>
                <c:pt idx="1812">
                  <c:v>100</c:v>
                </c:pt>
                <c:pt idx="1813">
                  <c:v>100</c:v>
                </c:pt>
                <c:pt idx="1814">
                  <c:v>100</c:v>
                </c:pt>
                <c:pt idx="1815">
                  <c:v>100</c:v>
                </c:pt>
                <c:pt idx="1816">
                  <c:v>100</c:v>
                </c:pt>
                <c:pt idx="1817">
                  <c:v>100</c:v>
                </c:pt>
                <c:pt idx="1818">
                  <c:v>100</c:v>
                </c:pt>
                <c:pt idx="1819">
                  <c:v>100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100</c:v>
                </c:pt>
                <c:pt idx="1824">
                  <c:v>100</c:v>
                </c:pt>
                <c:pt idx="1825">
                  <c:v>100</c:v>
                </c:pt>
                <c:pt idx="1826">
                  <c:v>100</c:v>
                </c:pt>
                <c:pt idx="182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9D-2442-9A83-59CCA664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866144"/>
        <c:axId val="510673024"/>
      </c:lineChart>
      <c:dateAx>
        <c:axId val="499866144"/>
        <c:scaling>
          <c:orientation val="minMax"/>
        </c:scaling>
        <c:delete val="0"/>
        <c:axPos val="b"/>
        <c:numFmt formatCode="[$-409]mmm\-dd\-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T"/>
          </a:p>
        </c:txPr>
        <c:crossAx val="510673024"/>
        <c:crosses val="autoZero"/>
        <c:auto val="1"/>
        <c:lblOffset val="100"/>
        <c:baseTimeUnit val="days"/>
      </c:dateAx>
      <c:valAx>
        <c:axId val="5106730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T"/>
          </a:p>
        </c:txPr>
        <c:crossAx val="4998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 sz="1100" b="1">
                <a:solidFill>
                  <a:schemeClr val="tx1"/>
                </a:solidFill>
              </a:rPr>
              <a:t>Evolution of stock price and traded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title>
    <c:autoTitleDeleted val="0"/>
    <c:plotArea>
      <c:layout>
        <c:manualLayout>
          <c:layoutTarget val="inner"/>
          <c:xMode val="edge"/>
          <c:yMode val="edge"/>
          <c:x val="7.8152724739375554E-2"/>
          <c:y val="0.14290359042620959"/>
          <c:w val="0.85056574154848219"/>
          <c:h val="0.65740802083025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TradingAnalysis!$F$17</c:f>
              <c:strCache>
                <c:ptCount val="1"/>
                <c:pt idx="0">
                  <c:v>ABC Volume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TradingAnalysis!$B$18:$B$1845</c:f>
              <c:numCache>
                <c:formatCode>[$-409]mmm\-dd\-yyyy;@</c:formatCode>
                <c:ptCount val="182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44192</c:v>
                </c:pt>
                <c:pt idx="5">
                  <c:v>44191</c:v>
                </c:pt>
                <c:pt idx="6">
                  <c:v>44190</c:v>
                </c:pt>
                <c:pt idx="7">
                  <c:v>44189</c:v>
                </c:pt>
                <c:pt idx="8">
                  <c:v>44188</c:v>
                </c:pt>
                <c:pt idx="9">
                  <c:v>44187</c:v>
                </c:pt>
                <c:pt idx="10">
                  <c:v>44186</c:v>
                </c:pt>
                <c:pt idx="11">
                  <c:v>44185</c:v>
                </c:pt>
                <c:pt idx="12">
                  <c:v>44184</c:v>
                </c:pt>
                <c:pt idx="13">
                  <c:v>44183</c:v>
                </c:pt>
                <c:pt idx="14">
                  <c:v>44182</c:v>
                </c:pt>
                <c:pt idx="15">
                  <c:v>44181</c:v>
                </c:pt>
                <c:pt idx="16">
                  <c:v>44180</c:v>
                </c:pt>
                <c:pt idx="17">
                  <c:v>44179</c:v>
                </c:pt>
                <c:pt idx="18">
                  <c:v>44178</c:v>
                </c:pt>
                <c:pt idx="19">
                  <c:v>44177</c:v>
                </c:pt>
                <c:pt idx="20">
                  <c:v>44176</c:v>
                </c:pt>
                <c:pt idx="21">
                  <c:v>44175</c:v>
                </c:pt>
                <c:pt idx="22">
                  <c:v>44174</c:v>
                </c:pt>
                <c:pt idx="23">
                  <c:v>44173</c:v>
                </c:pt>
                <c:pt idx="24">
                  <c:v>44172</c:v>
                </c:pt>
                <c:pt idx="25">
                  <c:v>44171</c:v>
                </c:pt>
                <c:pt idx="26">
                  <c:v>44170</c:v>
                </c:pt>
                <c:pt idx="27">
                  <c:v>44169</c:v>
                </c:pt>
                <c:pt idx="28">
                  <c:v>44168</c:v>
                </c:pt>
                <c:pt idx="29">
                  <c:v>44167</c:v>
                </c:pt>
                <c:pt idx="30">
                  <c:v>44166</c:v>
                </c:pt>
                <c:pt idx="31">
                  <c:v>44165</c:v>
                </c:pt>
                <c:pt idx="32">
                  <c:v>44164</c:v>
                </c:pt>
                <c:pt idx="33">
                  <c:v>44163</c:v>
                </c:pt>
                <c:pt idx="34">
                  <c:v>44162</c:v>
                </c:pt>
                <c:pt idx="35">
                  <c:v>44161</c:v>
                </c:pt>
                <c:pt idx="36">
                  <c:v>44160</c:v>
                </c:pt>
                <c:pt idx="37">
                  <c:v>44159</c:v>
                </c:pt>
                <c:pt idx="38">
                  <c:v>44158</c:v>
                </c:pt>
                <c:pt idx="39">
                  <c:v>44157</c:v>
                </c:pt>
                <c:pt idx="40">
                  <c:v>44156</c:v>
                </c:pt>
                <c:pt idx="41">
                  <c:v>44155</c:v>
                </c:pt>
                <c:pt idx="42">
                  <c:v>44154</c:v>
                </c:pt>
                <c:pt idx="43">
                  <c:v>44153</c:v>
                </c:pt>
                <c:pt idx="44">
                  <c:v>44152</c:v>
                </c:pt>
                <c:pt idx="45">
                  <c:v>44151</c:v>
                </c:pt>
                <c:pt idx="46">
                  <c:v>44150</c:v>
                </c:pt>
                <c:pt idx="47">
                  <c:v>44149</c:v>
                </c:pt>
                <c:pt idx="48">
                  <c:v>44148</c:v>
                </c:pt>
                <c:pt idx="49">
                  <c:v>44147</c:v>
                </c:pt>
                <c:pt idx="50">
                  <c:v>44146</c:v>
                </c:pt>
                <c:pt idx="51">
                  <c:v>44145</c:v>
                </c:pt>
                <c:pt idx="52">
                  <c:v>44144</c:v>
                </c:pt>
                <c:pt idx="53">
                  <c:v>44143</c:v>
                </c:pt>
                <c:pt idx="54">
                  <c:v>44142</c:v>
                </c:pt>
                <c:pt idx="55">
                  <c:v>44141</c:v>
                </c:pt>
                <c:pt idx="56">
                  <c:v>44140</c:v>
                </c:pt>
                <c:pt idx="57">
                  <c:v>44139</c:v>
                </c:pt>
                <c:pt idx="58">
                  <c:v>44138</c:v>
                </c:pt>
                <c:pt idx="59">
                  <c:v>44137</c:v>
                </c:pt>
                <c:pt idx="60">
                  <c:v>44136</c:v>
                </c:pt>
                <c:pt idx="61">
                  <c:v>44135</c:v>
                </c:pt>
                <c:pt idx="62">
                  <c:v>44134</c:v>
                </c:pt>
                <c:pt idx="63">
                  <c:v>44133</c:v>
                </c:pt>
                <c:pt idx="64">
                  <c:v>44132</c:v>
                </c:pt>
                <c:pt idx="65">
                  <c:v>44131</c:v>
                </c:pt>
                <c:pt idx="66">
                  <c:v>44130</c:v>
                </c:pt>
                <c:pt idx="67">
                  <c:v>44129</c:v>
                </c:pt>
                <c:pt idx="68">
                  <c:v>44128</c:v>
                </c:pt>
                <c:pt idx="69">
                  <c:v>44127</c:v>
                </c:pt>
                <c:pt idx="70">
                  <c:v>44126</c:v>
                </c:pt>
                <c:pt idx="71">
                  <c:v>44125</c:v>
                </c:pt>
                <c:pt idx="72">
                  <c:v>44124</c:v>
                </c:pt>
                <c:pt idx="73">
                  <c:v>44123</c:v>
                </c:pt>
                <c:pt idx="74">
                  <c:v>44122</c:v>
                </c:pt>
                <c:pt idx="75">
                  <c:v>44121</c:v>
                </c:pt>
                <c:pt idx="76">
                  <c:v>44120</c:v>
                </c:pt>
                <c:pt idx="77">
                  <c:v>44119</c:v>
                </c:pt>
                <c:pt idx="78">
                  <c:v>44118</c:v>
                </c:pt>
                <c:pt idx="79">
                  <c:v>44117</c:v>
                </c:pt>
                <c:pt idx="80">
                  <c:v>44116</c:v>
                </c:pt>
                <c:pt idx="81">
                  <c:v>44115</c:v>
                </c:pt>
                <c:pt idx="82">
                  <c:v>44114</c:v>
                </c:pt>
                <c:pt idx="83">
                  <c:v>44113</c:v>
                </c:pt>
                <c:pt idx="84">
                  <c:v>44112</c:v>
                </c:pt>
                <c:pt idx="85">
                  <c:v>44111</c:v>
                </c:pt>
                <c:pt idx="86">
                  <c:v>44110</c:v>
                </c:pt>
                <c:pt idx="87">
                  <c:v>44109</c:v>
                </c:pt>
                <c:pt idx="88">
                  <c:v>44108</c:v>
                </c:pt>
                <c:pt idx="89">
                  <c:v>44107</c:v>
                </c:pt>
                <c:pt idx="90">
                  <c:v>44106</c:v>
                </c:pt>
                <c:pt idx="91">
                  <c:v>44105</c:v>
                </c:pt>
                <c:pt idx="92">
                  <c:v>44104</c:v>
                </c:pt>
                <c:pt idx="93">
                  <c:v>44103</c:v>
                </c:pt>
                <c:pt idx="94">
                  <c:v>44102</c:v>
                </c:pt>
                <c:pt idx="95">
                  <c:v>44101</c:v>
                </c:pt>
                <c:pt idx="96">
                  <c:v>44100</c:v>
                </c:pt>
                <c:pt idx="97">
                  <c:v>44099</c:v>
                </c:pt>
                <c:pt idx="98">
                  <c:v>44098</c:v>
                </c:pt>
                <c:pt idx="99">
                  <c:v>44097</c:v>
                </c:pt>
                <c:pt idx="100">
                  <c:v>44096</c:v>
                </c:pt>
                <c:pt idx="101">
                  <c:v>44095</c:v>
                </c:pt>
                <c:pt idx="102">
                  <c:v>44094</c:v>
                </c:pt>
                <c:pt idx="103">
                  <c:v>44093</c:v>
                </c:pt>
                <c:pt idx="104">
                  <c:v>44092</c:v>
                </c:pt>
                <c:pt idx="105">
                  <c:v>44091</c:v>
                </c:pt>
                <c:pt idx="106">
                  <c:v>44090</c:v>
                </c:pt>
                <c:pt idx="107">
                  <c:v>44089</c:v>
                </c:pt>
                <c:pt idx="108">
                  <c:v>44088</c:v>
                </c:pt>
                <c:pt idx="109">
                  <c:v>44087</c:v>
                </c:pt>
                <c:pt idx="110">
                  <c:v>44086</c:v>
                </c:pt>
                <c:pt idx="111">
                  <c:v>44085</c:v>
                </c:pt>
                <c:pt idx="112">
                  <c:v>44084</c:v>
                </c:pt>
                <c:pt idx="113">
                  <c:v>44083</c:v>
                </c:pt>
                <c:pt idx="114">
                  <c:v>44082</c:v>
                </c:pt>
                <c:pt idx="115">
                  <c:v>44081</c:v>
                </c:pt>
                <c:pt idx="116">
                  <c:v>44080</c:v>
                </c:pt>
                <c:pt idx="117">
                  <c:v>44079</c:v>
                </c:pt>
                <c:pt idx="118">
                  <c:v>44078</c:v>
                </c:pt>
                <c:pt idx="119">
                  <c:v>44077</c:v>
                </c:pt>
                <c:pt idx="120">
                  <c:v>44076</c:v>
                </c:pt>
                <c:pt idx="121">
                  <c:v>44075</c:v>
                </c:pt>
                <c:pt idx="122">
                  <c:v>44074</c:v>
                </c:pt>
                <c:pt idx="123">
                  <c:v>44073</c:v>
                </c:pt>
                <c:pt idx="124">
                  <c:v>44072</c:v>
                </c:pt>
                <c:pt idx="125">
                  <c:v>44071</c:v>
                </c:pt>
                <c:pt idx="126">
                  <c:v>44070</c:v>
                </c:pt>
                <c:pt idx="127">
                  <c:v>44069</c:v>
                </c:pt>
                <c:pt idx="128">
                  <c:v>44068</c:v>
                </c:pt>
                <c:pt idx="129">
                  <c:v>44067</c:v>
                </c:pt>
                <c:pt idx="130">
                  <c:v>44066</c:v>
                </c:pt>
                <c:pt idx="131">
                  <c:v>44065</c:v>
                </c:pt>
                <c:pt idx="132">
                  <c:v>44064</c:v>
                </c:pt>
                <c:pt idx="133">
                  <c:v>44063</c:v>
                </c:pt>
                <c:pt idx="134">
                  <c:v>44062</c:v>
                </c:pt>
                <c:pt idx="135">
                  <c:v>44061</c:v>
                </c:pt>
                <c:pt idx="136">
                  <c:v>44060</c:v>
                </c:pt>
                <c:pt idx="137">
                  <c:v>44059</c:v>
                </c:pt>
                <c:pt idx="138">
                  <c:v>44058</c:v>
                </c:pt>
                <c:pt idx="139">
                  <c:v>44057</c:v>
                </c:pt>
                <c:pt idx="140">
                  <c:v>44056</c:v>
                </c:pt>
                <c:pt idx="141">
                  <c:v>44055</c:v>
                </c:pt>
                <c:pt idx="142">
                  <c:v>44054</c:v>
                </c:pt>
                <c:pt idx="143">
                  <c:v>44053</c:v>
                </c:pt>
                <c:pt idx="144">
                  <c:v>44052</c:v>
                </c:pt>
                <c:pt idx="145">
                  <c:v>44051</c:v>
                </c:pt>
                <c:pt idx="146">
                  <c:v>44050</c:v>
                </c:pt>
                <c:pt idx="147">
                  <c:v>44049</c:v>
                </c:pt>
                <c:pt idx="148">
                  <c:v>44048</c:v>
                </c:pt>
                <c:pt idx="149">
                  <c:v>44047</c:v>
                </c:pt>
                <c:pt idx="150">
                  <c:v>44046</c:v>
                </c:pt>
                <c:pt idx="151">
                  <c:v>44045</c:v>
                </c:pt>
                <c:pt idx="152">
                  <c:v>44044</c:v>
                </c:pt>
                <c:pt idx="153">
                  <c:v>44043</c:v>
                </c:pt>
                <c:pt idx="154">
                  <c:v>44042</c:v>
                </c:pt>
                <c:pt idx="155">
                  <c:v>44041</c:v>
                </c:pt>
                <c:pt idx="156">
                  <c:v>44040</c:v>
                </c:pt>
                <c:pt idx="157">
                  <c:v>44039</c:v>
                </c:pt>
                <c:pt idx="158">
                  <c:v>44038</c:v>
                </c:pt>
                <c:pt idx="159">
                  <c:v>44037</c:v>
                </c:pt>
                <c:pt idx="160">
                  <c:v>44036</c:v>
                </c:pt>
                <c:pt idx="161">
                  <c:v>44035</c:v>
                </c:pt>
                <c:pt idx="162">
                  <c:v>44034</c:v>
                </c:pt>
                <c:pt idx="163">
                  <c:v>44033</c:v>
                </c:pt>
                <c:pt idx="164">
                  <c:v>44032</c:v>
                </c:pt>
                <c:pt idx="165">
                  <c:v>44031</c:v>
                </c:pt>
                <c:pt idx="166">
                  <c:v>44030</c:v>
                </c:pt>
                <c:pt idx="167">
                  <c:v>44029</c:v>
                </c:pt>
                <c:pt idx="168">
                  <c:v>44028</c:v>
                </c:pt>
                <c:pt idx="169">
                  <c:v>44027</c:v>
                </c:pt>
                <c:pt idx="170">
                  <c:v>44026</c:v>
                </c:pt>
                <c:pt idx="171">
                  <c:v>44025</c:v>
                </c:pt>
                <c:pt idx="172">
                  <c:v>44024</c:v>
                </c:pt>
                <c:pt idx="173">
                  <c:v>44023</c:v>
                </c:pt>
                <c:pt idx="174">
                  <c:v>44022</c:v>
                </c:pt>
                <c:pt idx="175">
                  <c:v>44021</c:v>
                </c:pt>
                <c:pt idx="176">
                  <c:v>44020</c:v>
                </c:pt>
                <c:pt idx="177">
                  <c:v>44019</c:v>
                </c:pt>
                <c:pt idx="178">
                  <c:v>44018</c:v>
                </c:pt>
                <c:pt idx="179">
                  <c:v>44017</c:v>
                </c:pt>
                <c:pt idx="180">
                  <c:v>44016</c:v>
                </c:pt>
                <c:pt idx="181">
                  <c:v>44015</c:v>
                </c:pt>
                <c:pt idx="182">
                  <c:v>44014</c:v>
                </c:pt>
                <c:pt idx="183">
                  <c:v>44013</c:v>
                </c:pt>
                <c:pt idx="184">
                  <c:v>44012</c:v>
                </c:pt>
                <c:pt idx="185">
                  <c:v>44011</c:v>
                </c:pt>
                <c:pt idx="186">
                  <c:v>44010</c:v>
                </c:pt>
                <c:pt idx="187">
                  <c:v>44009</c:v>
                </c:pt>
                <c:pt idx="188">
                  <c:v>44008</c:v>
                </c:pt>
                <c:pt idx="189">
                  <c:v>44007</c:v>
                </c:pt>
                <c:pt idx="190">
                  <c:v>44006</c:v>
                </c:pt>
                <c:pt idx="191">
                  <c:v>44005</c:v>
                </c:pt>
                <c:pt idx="192">
                  <c:v>44004</c:v>
                </c:pt>
                <c:pt idx="193">
                  <c:v>44003</c:v>
                </c:pt>
                <c:pt idx="194">
                  <c:v>44002</c:v>
                </c:pt>
                <c:pt idx="195">
                  <c:v>44001</c:v>
                </c:pt>
                <c:pt idx="196">
                  <c:v>44000</c:v>
                </c:pt>
                <c:pt idx="197">
                  <c:v>43999</c:v>
                </c:pt>
                <c:pt idx="198">
                  <c:v>43998</c:v>
                </c:pt>
                <c:pt idx="199">
                  <c:v>43997</c:v>
                </c:pt>
                <c:pt idx="200">
                  <c:v>43996</c:v>
                </c:pt>
                <c:pt idx="201">
                  <c:v>43995</c:v>
                </c:pt>
                <c:pt idx="202">
                  <c:v>43994</c:v>
                </c:pt>
                <c:pt idx="203">
                  <c:v>43993</c:v>
                </c:pt>
                <c:pt idx="204">
                  <c:v>43992</c:v>
                </c:pt>
                <c:pt idx="205">
                  <c:v>43991</c:v>
                </c:pt>
                <c:pt idx="206">
                  <c:v>43990</c:v>
                </c:pt>
                <c:pt idx="207">
                  <c:v>43989</c:v>
                </c:pt>
                <c:pt idx="208">
                  <c:v>43988</c:v>
                </c:pt>
                <c:pt idx="209">
                  <c:v>43987</c:v>
                </c:pt>
                <c:pt idx="210">
                  <c:v>43986</c:v>
                </c:pt>
                <c:pt idx="211">
                  <c:v>43985</c:v>
                </c:pt>
                <c:pt idx="212">
                  <c:v>43984</c:v>
                </c:pt>
                <c:pt idx="213">
                  <c:v>43983</c:v>
                </c:pt>
                <c:pt idx="214">
                  <c:v>43982</c:v>
                </c:pt>
                <c:pt idx="215">
                  <c:v>43981</c:v>
                </c:pt>
                <c:pt idx="216">
                  <c:v>43980</c:v>
                </c:pt>
                <c:pt idx="217">
                  <c:v>43979</c:v>
                </c:pt>
                <c:pt idx="218">
                  <c:v>43978</c:v>
                </c:pt>
                <c:pt idx="219">
                  <c:v>43977</c:v>
                </c:pt>
                <c:pt idx="220">
                  <c:v>43976</c:v>
                </c:pt>
                <c:pt idx="221">
                  <c:v>43975</c:v>
                </c:pt>
                <c:pt idx="222">
                  <c:v>43974</c:v>
                </c:pt>
                <c:pt idx="223">
                  <c:v>43973</c:v>
                </c:pt>
                <c:pt idx="224">
                  <c:v>43972</c:v>
                </c:pt>
                <c:pt idx="225">
                  <c:v>43971</c:v>
                </c:pt>
                <c:pt idx="226">
                  <c:v>43970</c:v>
                </c:pt>
                <c:pt idx="227">
                  <c:v>43969</c:v>
                </c:pt>
                <c:pt idx="228">
                  <c:v>43968</c:v>
                </c:pt>
                <c:pt idx="229">
                  <c:v>43967</c:v>
                </c:pt>
                <c:pt idx="230">
                  <c:v>43966</c:v>
                </c:pt>
                <c:pt idx="231">
                  <c:v>43965</c:v>
                </c:pt>
                <c:pt idx="232">
                  <c:v>43964</c:v>
                </c:pt>
                <c:pt idx="233">
                  <c:v>43963</c:v>
                </c:pt>
                <c:pt idx="234">
                  <c:v>43962</c:v>
                </c:pt>
                <c:pt idx="235">
                  <c:v>43961</c:v>
                </c:pt>
                <c:pt idx="236">
                  <c:v>43960</c:v>
                </c:pt>
                <c:pt idx="237">
                  <c:v>43959</c:v>
                </c:pt>
                <c:pt idx="238">
                  <c:v>43958</c:v>
                </c:pt>
                <c:pt idx="239">
                  <c:v>43957</c:v>
                </c:pt>
                <c:pt idx="240">
                  <c:v>43956</c:v>
                </c:pt>
                <c:pt idx="241">
                  <c:v>43955</c:v>
                </c:pt>
                <c:pt idx="242">
                  <c:v>43954</c:v>
                </c:pt>
                <c:pt idx="243">
                  <c:v>43953</c:v>
                </c:pt>
                <c:pt idx="244">
                  <c:v>43952</c:v>
                </c:pt>
                <c:pt idx="245">
                  <c:v>43951</c:v>
                </c:pt>
                <c:pt idx="246">
                  <c:v>43950</c:v>
                </c:pt>
                <c:pt idx="247">
                  <c:v>43949</c:v>
                </c:pt>
                <c:pt idx="248">
                  <c:v>43948</c:v>
                </c:pt>
                <c:pt idx="249">
                  <c:v>43947</c:v>
                </c:pt>
                <c:pt idx="250">
                  <c:v>43946</c:v>
                </c:pt>
                <c:pt idx="251">
                  <c:v>43945</c:v>
                </c:pt>
                <c:pt idx="252">
                  <c:v>43944</c:v>
                </c:pt>
                <c:pt idx="253">
                  <c:v>43943</c:v>
                </c:pt>
                <c:pt idx="254">
                  <c:v>43942</c:v>
                </c:pt>
                <c:pt idx="255">
                  <c:v>43941</c:v>
                </c:pt>
                <c:pt idx="256">
                  <c:v>43940</c:v>
                </c:pt>
                <c:pt idx="257">
                  <c:v>43939</c:v>
                </c:pt>
                <c:pt idx="258">
                  <c:v>43938</c:v>
                </c:pt>
                <c:pt idx="259">
                  <c:v>43937</c:v>
                </c:pt>
                <c:pt idx="260">
                  <c:v>43936</c:v>
                </c:pt>
                <c:pt idx="261">
                  <c:v>43935</c:v>
                </c:pt>
                <c:pt idx="262">
                  <c:v>43934</c:v>
                </c:pt>
                <c:pt idx="263">
                  <c:v>43933</c:v>
                </c:pt>
                <c:pt idx="264">
                  <c:v>43932</c:v>
                </c:pt>
                <c:pt idx="265">
                  <c:v>43931</c:v>
                </c:pt>
                <c:pt idx="266">
                  <c:v>43930</c:v>
                </c:pt>
                <c:pt idx="267">
                  <c:v>43929</c:v>
                </c:pt>
                <c:pt idx="268">
                  <c:v>43928</c:v>
                </c:pt>
                <c:pt idx="269">
                  <c:v>43927</c:v>
                </c:pt>
                <c:pt idx="270">
                  <c:v>43926</c:v>
                </c:pt>
                <c:pt idx="271">
                  <c:v>43925</c:v>
                </c:pt>
                <c:pt idx="272">
                  <c:v>43924</c:v>
                </c:pt>
                <c:pt idx="273">
                  <c:v>43923</c:v>
                </c:pt>
                <c:pt idx="274">
                  <c:v>43922</c:v>
                </c:pt>
                <c:pt idx="275">
                  <c:v>43921</c:v>
                </c:pt>
                <c:pt idx="276">
                  <c:v>43920</c:v>
                </c:pt>
                <c:pt idx="277">
                  <c:v>43919</c:v>
                </c:pt>
                <c:pt idx="278">
                  <c:v>43918</c:v>
                </c:pt>
                <c:pt idx="279">
                  <c:v>43917</c:v>
                </c:pt>
                <c:pt idx="280">
                  <c:v>43916</c:v>
                </c:pt>
                <c:pt idx="281">
                  <c:v>43915</c:v>
                </c:pt>
                <c:pt idx="282">
                  <c:v>43914</c:v>
                </c:pt>
                <c:pt idx="283">
                  <c:v>43913</c:v>
                </c:pt>
                <c:pt idx="284">
                  <c:v>43912</c:v>
                </c:pt>
                <c:pt idx="285">
                  <c:v>43911</c:v>
                </c:pt>
                <c:pt idx="286">
                  <c:v>43910</c:v>
                </c:pt>
                <c:pt idx="287">
                  <c:v>43909</c:v>
                </c:pt>
                <c:pt idx="288">
                  <c:v>43908</c:v>
                </c:pt>
                <c:pt idx="289">
                  <c:v>43907</c:v>
                </c:pt>
                <c:pt idx="290">
                  <c:v>43906</c:v>
                </c:pt>
                <c:pt idx="291">
                  <c:v>43905</c:v>
                </c:pt>
                <c:pt idx="292">
                  <c:v>43904</c:v>
                </c:pt>
                <c:pt idx="293">
                  <c:v>43903</c:v>
                </c:pt>
                <c:pt idx="294">
                  <c:v>43902</c:v>
                </c:pt>
                <c:pt idx="295">
                  <c:v>43901</c:v>
                </c:pt>
                <c:pt idx="296">
                  <c:v>43900</c:v>
                </c:pt>
                <c:pt idx="297">
                  <c:v>43899</c:v>
                </c:pt>
                <c:pt idx="298">
                  <c:v>43898</c:v>
                </c:pt>
                <c:pt idx="299">
                  <c:v>43897</c:v>
                </c:pt>
                <c:pt idx="300">
                  <c:v>43896</c:v>
                </c:pt>
                <c:pt idx="301">
                  <c:v>43895</c:v>
                </c:pt>
                <c:pt idx="302">
                  <c:v>43894</c:v>
                </c:pt>
                <c:pt idx="303">
                  <c:v>43893</c:v>
                </c:pt>
                <c:pt idx="304">
                  <c:v>43892</c:v>
                </c:pt>
                <c:pt idx="305">
                  <c:v>43891</c:v>
                </c:pt>
                <c:pt idx="306">
                  <c:v>43890</c:v>
                </c:pt>
                <c:pt idx="307">
                  <c:v>43889</c:v>
                </c:pt>
                <c:pt idx="308">
                  <c:v>43888</c:v>
                </c:pt>
                <c:pt idx="309">
                  <c:v>43887</c:v>
                </c:pt>
                <c:pt idx="310">
                  <c:v>43886</c:v>
                </c:pt>
                <c:pt idx="311">
                  <c:v>43885</c:v>
                </c:pt>
                <c:pt idx="312">
                  <c:v>43884</c:v>
                </c:pt>
                <c:pt idx="313">
                  <c:v>43883</c:v>
                </c:pt>
                <c:pt idx="314">
                  <c:v>43882</c:v>
                </c:pt>
                <c:pt idx="315">
                  <c:v>43881</c:v>
                </c:pt>
                <c:pt idx="316">
                  <c:v>43880</c:v>
                </c:pt>
                <c:pt idx="317">
                  <c:v>43879</c:v>
                </c:pt>
                <c:pt idx="318">
                  <c:v>43878</c:v>
                </c:pt>
                <c:pt idx="319">
                  <c:v>43877</c:v>
                </c:pt>
                <c:pt idx="320">
                  <c:v>43876</c:v>
                </c:pt>
                <c:pt idx="321">
                  <c:v>43875</c:v>
                </c:pt>
                <c:pt idx="322">
                  <c:v>43874</c:v>
                </c:pt>
                <c:pt idx="323">
                  <c:v>43873</c:v>
                </c:pt>
                <c:pt idx="324">
                  <c:v>43872</c:v>
                </c:pt>
                <c:pt idx="325">
                  <c:v>43871</c:v>
                </c:pt>
                <c:pt idx="326">
                  <c:v>43870</c:v>
                </c:pt>
                <c:pt idx="327">
                  <c:v>43869</c:v>
                </c:pt>
                <c:pt idx="328">
                  <c:v>43868</c:v>
                </c:pt>
                <c:pt idx="329">
                  <c:v>43867</c:v>
                </c:pt>
                <c:pt idx="330">
                  <c:v>43866</c:v>
                </c:pt>
                <c:pt idx="331">
                  <c:v>43865</c:v>
                </c:pt>
                <c:pt idx="332">
                  <c:v>43864</c:v>
                </c:pt>
                <c:pt idx="333">
                  <c:v>43863</c:v>
                </c:pt>
                <c:pt idx="334">
                  <c:v>43862</c:v>
                </c:pt>
                <c:pt idx="335">
                  <c:v>43861</c:v>
                </c:pt>
                <c:pt idx="336">
                  <c:v>43860</c:v>
                </c:pt>
                <c:pt idx="337">
                  <c:v>43859</c:v>
                </c:pt>
                <c:pt idx="338">
                  <c:v>43858</c:v>
                </c:pt>
                <c:pt idx="339">
                  <c:v>43857</c:v>
                </c:pt>
                <c:pt idx="340">
                  <c:v>43856</c:v>
                </c:pt>
                <c:pt idx="341">
                  <c:v>43855</c:v>
                </c:pt>
                <c:pt idx="342">
                  <c:v>43854</c:v>
                </c:pt>
                <c:pt idx="343">
                  <c:v>43853</c:v>
                </c:pt>
                <c:pt idx="344">
                  <c:v>43852</c:v>
                </c:pt>
                <c:pt idx="345">
                  <c:v>43851</c:v>
                </c:pt>
                <c:pt idx="346">
                  <c:v>43850</c:v>
                </c:pt>
                <c:pt idx="347">
                  <c:v>43849</c:v>
                </c:pt>
                <c:pt idx="348">
                  <c:v>43848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43842</c:v>
                </c:pt>
                <c:pt idx="355">
                  <c:v>43841</c:v>
                </c:pt>
                <c:pt idx="356">
                  <c:v>43840</c:v>
                </c:pt>
                <c:pt idx="357">
                  <c:v>43839</c:v>
                </c:pt>
                <c:pt idx="358">
                  <c:v>43838</c:v>
                </c:pt>
                <c:pt idx="359">
                  <c:v>43837</c:v>
                </c:pt>
                <c:pt idx="360">
                  <c:v>43836</c:v>
                </c:pt>
                <c:pt idx="361">
                  <c:v>43835</c:v>
                </c:pt>
                <c:pt idx="362">
                  <c:v>43834</c:v>
                </c:pt>
                <c:pt idx="363">
                  <c:v>43833</c:v>
                </c:pt>
                <c:pt idx="364">
                  <c:v>43832</c:v>
                </c:pt>
                <c:pt idx="365">
                  <c:v>43831</c:v>
                </c:pt>
                <c:pt idx="366">
                  <c:v>43830</c:v>
                </c:pt>
                <c:pt idx="367">
                  <c:v>43829</c:v>
                </c:pt>
                <c:pt idx="368">
                  <c:v>43828</c:v>
                </c:pt>
                <c:pt idx="369">
                  <c:v>43827</c:v>
                </c:pt>
                <c:pt idx="370">
                  <c:v>43826</c:v>
                </c:pt>
                <c:pt idx="371">
                  <c:v>43825</c:v>
                </c:pt>
                <c:pt idx="372">
                  <c:v>43824</c:v>
                </c:pt>
                <c:pt idx="373">
                  <c:v>43823</c:v>
                </c:pt>
                <c:pt idx="374">
                  <c:v>43822</c:v>
                </c:pt>
                <c:pt idx="375">
                  <c:v>43821</c:v>
                </c:pt>
                <c:pt idx="376">
                  <c:v>43820</c:v>
                </c:pt>
                <c:pt idx="377">
                  <c:v>43819</c:v>
                </c:pt>
                <c:pt idx="378">
                  <c:v>43818</c:v>
                </c:pt>
                <c:pt idx="379">
                  <c:v>43817</c:v>
                </c:pt>
                <c:pt idx="380">
                  <c:v>43816</c:v>
                </c:pt>
                <c:pt idx="381">
                  <c:v>43815</c:v>
                </c:pt>
                <c:pt idx="382">
                  <c:v>43814</c:v>
                </c:pt>
                <c:pt idx="383">
                  <c:v>43813</c:v>
                </c:pt>
                <c:pt idx="384">
                  <c:v>43812</c:v>
                </c:pt>
                <c:pt idx="385">
                  <c:v>43811</c:v>
                </c:pt>
                <c:pt idx="386">
                  <c:v>43810</c:v>
                </c:pt>
                <c:pt idx="387">
                  <c:v>43809</c:v>
                </c:pt>
                <c:pt idx="388">
                  <c:v>43808</c:v>
                </c:pt>
                <c:pt idx="389">
                  <c:v>43807</c:v>
                </c:pt>
                <c:pt idx="390">
                  <c:v>43806</c:v>
                </c:pt>
                <c:pt idx="391">
                  <c:v>43805</c:v>
                </c:pt>
                <c:pt idx="392">
                  <c:v>43804</c:v>
                </c:pt>
                <c:pt idx="393">
                  <c:v>43803</c:v>
                </c:pt>
                <c:pt idx="394">
                  <c:v>43802</c:v>
                </c:pt>
                <c:pt idx="395">
                  <c:v>43801</c:v>
                </c:pt>
                <c:pt idx="396">
                  <c:v>43800</c:v>
                </c:pt>
                <c:pt idx="397">
                  <c:v>43799</c:v>
                </c:pt>
                <c:pt idx="398">
                  <c:v>43798</c:v>
                </c:pt>
                <c:pt idx="399">
                  <c:v>43797</c:v>
                </c:pt>
                <c:pt idx="400">
                  <c:v>43796</c:v>
                </c:pt>
                <c:pt idx="401">
                  <c:v>43795</c:v>
                </c:pt>
                <c:pt idx="402">
                  <c:v>43794</c:v>
                </c:pt>
                <c:pt idx="403">
                  <c:v>43793</c:v>
                </c:pt>
                <c:pt idx="404">
                  <c:v>43792</c:v>
                </c:pt>
                <c:pt idx="405">
                  <c:v>43791</c:v>
                </c:pt>
                <c:pt idx="406">
                  <c:v>43790</c:v>
                </c:pt>
                <c:pt idx="407">
                  <c:v>43789</c:v>
                </c:pt>
                <c:pt idx="408">
                  <c:v>43788</c:v>
                </c:pt>
                <c:pt idx="409">
                  <c:v>43787</c:v>
                </c:pt>
                <c:pt idx="410">
                  <c:v>43786</c:v>
                </c:pt>
                <c:pt idx="411">
                  <c:v>43785</c:v>
                </c:pt>
                <c:pt idx="412">
                  <c:v>43784</c:v>
                </c:pt>
                <c:pt idx="413">
                  <c:v>43783</c:v>
                </c:pt>
                <c:pt idx="414">
                  <c:v>43782</c:v>
                </c:pt>
                <c:pt idx="415">
                  <c:v>43781</c:v>
                </c:pt>
                <c:pt idx="416">
                  <c:v>43780</c:v>
                </c:pt>
                <c:pt idx="417">
                  <c:v>43779</c:v>
                </c:pt>
                <c:pt idx="418">
                  <c:v>43778</c:v>
                </c:pt>
                <c:pt idx="419">
                  <c:v>43777</c:v>
                </c:pt>
                <c:pt idx="420">
                  <c:v>43776</c:v>
                </c:pt>
                <c:pt idx="421">
                  <c:v>43775</c:v>
                </c:pt>
                <c:pt idx="422">
                  <c:v>43774</c:v>
                </c:pt>
                <c:pt idx="423">
                  <c:v>43773</c:v>
                </c:pt>
                <c:pt idx="424">
                  <c:v>43772</c:v>
                </c:pt>
                <c:pt idx="425">
                  <c:v>43771</c:v>
                </c:pt>
                <c:pt idx="426">
                  <c:v>43770</c:v>
                </c:pt>
                <c:pt idx="427">
                  <c:v>43769</c:v>
                </c:pt>
                <c:pt idx="428">
                  <c:v>43768</c:v>
                </c:pt>
                <c:pt idx="429">
                  <c:v>43767</c:v>
                </c:pt>
                <c:pt idx="430">
                  <c:v>43766</c:v>
                </c:pt>
                <c:pt idx="431">
                  <c:v>43765</c:v>
                </c:pt>
                <c:pt idx="432">
                  <c:v>43764</c:v>
                </c:pt>
                <c:pt idx="433">
                  <c:v>43763</c:v>
                </c:pt>
                <c:pt idx="434">
                  <c:v>43762</c:v>
                </c:pt>
                <c:pt idx="435">
                  <c:v>43761</c:v>
                </c:pt>
                <c:pt idx="436">
                  <c:v>43760</c:v>
                </c:pt>
                <c:pt idx="437">
                  <c:v>43759</c:v>
                </c:pt>
                <c:pt idx="438">
                  <c:v>43758</c:v>
                </c:pt>
                <c:pt idx="439">
                  <c:v>43757</c:v>
                </c:pt>
                <c:pt idx="440">
                  <c:v>43756</c:v>
                </c:pt>
                <c:pt idx="441">
                  <c:v>43755</c:v>
                </c:pt>
                <c:pt idx="442">
                  <c:v>43754</c:v>
                </c:pt>
                <c:pt idx="443">
                  <c:v>43753</c:v>
                </c:pt>
                <c:pt idx="444">
                  <c:v>43752</c:v>
                </c:pt>
                <c:pt idx="445">
                  <c:v>43751</c:v>
                </c:pt>
                <c:pt idx="446">
                  <c:v>43750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43744</c:v>
                </c:pt>
                <c:pt idx="453">
                  <c:v>43743</c:v>
                </c:pt>
                <c:pt idx="454">
                  <c:v>43742</c:v>
                </c:pt>
                <c:pt idx="455">
                  <c:v>43741</c:v>
                </c:pt>
                <c:pt idx="456">
                  <c:v>43740</c:v>
                </c:pt>
                <c:pt idx="457">
                  <c:v>43739</c:v>
                </c:pt>
                <c:pt idx="458">
                  <c:v>43738</c:v>
                </c:pt>
                <c:pt idx="459">
                  <c:v>43737</c:v>
                </c:pt>
                <c:pt idx="460">
                  <c:v>43736</c:v>
                </c:pt>
                <c:pt idx="461">
                  <c:v>43735</c:v>
                </c:pt>
                <c:pt idx="462">
                  <c:v>43734</c:v>
                </c:pt>
                <c:pt idx="463">
                  <c:v>43733</c:v>
                </c:pt>
                <c:pt idx="464">
                  <c:v>43732</c:v>
                </c:pt>
                <c:pt idx="465">
                  <c:v>43731</c:v>
                </c:pt>
                <c:pt idx="466">
                  <c:v>43730</c:v>
                </c:pt>
                <c:pt idx="467">
                  <c:v>43729</c:v>
                </c:pt>
                <c:pt idx="468">
                  <c:v>43728</c:v>
                </c:pt>
                <c:pt idx="469">
                  <c:v>43727</c:v>
                </c:pt>
                <c:pt idx="470">
                  <c:v>43726</c:v>
                </c:pt>
                <c:pt idx="471">
                  <c:v>43725</c:v>
                </c:pt>
                <c:pt idx="472">
                  <c:v>43724</c:v>
                </c:pt>
                <c:pt idx="473">
                  <c:v>43723</c:v>
                </c:pt>
                <c:pt idx="474">
                  <c:v>43722</c:v>
                </c:pt>
                <c:pt idx="475">
                  <c:v>43721</c:v>
                </c:pt>
                <c:pt idx="476">
                  <c:v>43720</c:v>
                </c:pt>
                <c:pt idx="477">
                  <c:v>43719</c:v>
                </c:pt>
                <c:pt idx="478">
                  <c:v>43718</c:v>
                </c:pt>
                <c:pt idx="479">
                  <c:v>43717</c:v>
                </c:pt>
                <c:pt idx="480">
                  <c:v>43716</c:v>
                </c:pt>
                <c:pt idx="481">
                  <c:v>43715</c:v>
                </c:pt>
                <c:pt idx="482">
                  <c:v>43714</c:v>
                </c:pt>
                <c:pt idx="483">
                  <c:v>43713</c:v>
                </c:pt>
                <c:pt idx="484">
                  <c:v>43712</c:v>
                </c:pt>
                <c:pt idx="485">
                  <c:v>43711</c:v>
                </c:pt>
                <c:pt idx="486">
                  <c:v>43710</c:v>
                </c:pt>
                <c:pt idx="487">
                  <c:v>43709</c:v>
                </c:pt>
                <c:pt idx="488">
                  <c:v>43708</c:v>
                </c:pt>
                <c:pt idx="489">
                  <c:v>43707</c:v>
                </c:pt>
                <c:pt idx="490">
                  <c:v>43706</c:v>
                </c:pt>
                <c:pt idx="491">
                  <c:v>43705</c:v>
                </c:pt>
                <c:pt idx="492">
                  <c:v>43704</c:v>
                </c:pt>
                <c:pt idx="493">
                  <c:v>43703</c:v>
                </c:pt>
                <c:pt idx="494">
                  <c:v>43702</c:v>
                </c:pt>
                <c:pt idx="495">
                  <c:v>43701</c:v>
                </c:pt>
                <c:pt idx="496">
                  <c:v>43700</c:v>
                </c:pt>
                <c:pt idx="497">
                  <c:v>43699</c:v>
                </c:pt>
                <c:pt idx="498">
                  <c:v>43698</c:v>
                </c:pt>
                <c:pt idx="499">
                  <c:v>43697</c:v>
                </c:pt>
                <c:pt idx="500">
                  <c:v>43696</c:v>
                </c:pt>
                <c:pt idx="501">
                  <c:v>43695</c:v>
                </c:pt>
                <c:pt idx="502">
                  <c:v>43694</c:v>
                </c:pt>
                <c:pt idx="503">
                  <c:v>43693</c:v>
                </c:pt>
                <c:pt idx="504">
                  <c:v>43692</c:v>
                </c:pt>
                <c:pt idx="505">
                  <c:v>43691</c:v>
                </c:pt>
                <c:pt idx="506">
                  <c:v>43690</c:v>
                </c:pt>
                <c:pt idx="507">
                  <c:v>43689</c:v>
                </c:pt>
                <c:pt idx="508">
                  <c:v>43688</c:v>
                </c:pt>
                <c:pt idx="509">
                  <c:v>43687</c:v>
                </c:pt>
                <c:pt idx="510">
                  <c:v>43686</c:v>
                </c:pt>
                <c:pt idx="511">
                  <c:v>43685</c:v>
                </c:pt>
                <c:pt idx="512">
                  <c:v>43684</c:v>
                </c:pt>
                <c:pt idx="513">
                  <c:v>43683</c:v>
                </c:pt>
                <c:pt idx="514">
                  <c:v>43682</c:v>
                </c:pt>
                <c:pt idx="515">
                  <c:v>43681</c:v>
                </c:pt>
                <c:pt idx="516">
                  <c:v>43680</c:v>
                </c:pt>
                <c:pt idx="517">
                  <c:v>43679</c:v>
                </c:pt>
                <c:pt idx="518">
                  <c:v>43678</c:v>
                </c:pt>
                <c:pt idx="519">
                  <c:v>43677</c:v>
                </c:pt>
                <c:pt idx="520">
                  <c:v>43676</c:v>
                </c:pt>
                <c:pt idx="521">
                  <c:v>43675</c:v>
                </c:pt>
                <c:pt idx="522">
                  <c:v>43674</c:v>
                </c:pt>
                <c:pt idx="523">
                  <c:v>43673</c:v>
                </c:pt>
                <c:pt idx="524">
                  <c:v>43672</c:v>
                </c:pt>
                <c:pt idx="525">
                  <c:v>43671</c:v>
                </c:pt>
                <c:pt idx="526">
                  <c:v>43670</c:v>
                </c:pt>
                <c:pt idx="527">
                  <c:v>43669</c:v>
                </c:pt>
                <c:pt idx="528">
                  <c:v>43668</c:v>
                </c:pt>
                <c:pt idx="529">
                  <c:v>43667</c:v>
                </c:pt>
                <c:pt idx="530">
                  <c:v>43666</c:v>
                </c:pt>
                <c:pt idx="531">
                  <c:v>43665</c:v>
                </c:pt>
                <c:pt idx="532">
                  <c:v>43664</c:v>
                </c:pt>
                <c:pt idx="533">
                  <c:v>43663</c:v>
                </c:pt>
                <c:pt idx="534">
                  <c:v>43662</c:v>
                </c:pt>
                <c:pt idx="535">
                  <c:v>43661</c:v>
                </c:pt>
                <c:pt idx="536">
                  <c:v>43660</c:v>
                </c:pt>
                <c:pt idx="537">
                  <c:v>43659</c:v>
                </c:pt>
                <c:pt idx="538">
                  <c:v>43658</c:v>
                </c:pt>
                <c:pt idx="539">
                  <c:v>43657</c:v>
                </c:pt>
                <c:pt idx="540">
                  <c:v>43656</c:v>
                </c:pt>
                <c:pt idx="541">
                  <c:v>43655</c:v>
                </c:pt>
                <c:pt idx="542">
                  <c:v>43654</c:v>
                </c:pt>
                <c:pt idx="543">
                  <c:v>43653</c:v>
                </c:pt>
                <c:pt idx="544">
                  <c:v>43652</c:v>
                </c:pt>
                <c:pt idx="545">
                  <c:v>43651</c:v>
                </c:pt>
                <c:pt idx="546">
                  <c:v>43650</c:v>
                </c:pt>
                <c:pt idx="547">
                  <c:v>43649</c:v>
                </c:pt>
                <c:pt idx="548">
                  <c:v>43648</c:v>
                </c:pt>
                <c:pt idx="549">
                  <c:v>43647</c:v>
                </c:pt>
                <c:pt idx="550">
                  <c:v>43646</c:v>
                </c:pt>
                <c:pt idx="551">
                  <c:v>43645</c:v>
                </c:pt>
                <c:pt idx="552">
                  <c:v>43644</c:v>
                </c:pt>
                <c:pt idx="553">
                  <c:v>43643</c:v>
                </c:pt>
                <c:pt idx="554">
                  <c:v>43642</c:v>
                </c:pt>
                <c:pt idx="555">
                  <c:v>43641</c:v>
                </c:pt>
                <c:pt idx="556">
                  <c:v>43640</c:v>
                </c:pt>
                <c:pt idx="557">
                  <c:v>43639</c:v>
                </c:pt>
                <c:pt idx="558">
                  <c:v>43638</c:v>
                </c:pt>
                <c:pt idx="559">
                  <c:v>43637</c:v>
                </c:pt>
                <c:pt idx="560">
                  <c:v>43636</c:v>
                </c:pt>
                <c:pt idx="561">
                  <c:v>43635</c:v>
                </c:pt>
                <c:pt idx="562">
                  <c:v>43634</c:v>
                </c:pt>
                <c:pt idx="563">
                  <c:v>43633</c:v>
                </c:pt>
                <c:pt idx="564">
                  <c:v>43632</c:v>
                </c:pt>
                <c:pt idx="565">
                  <c:v>43631</c:v>
                </c:pt>
                <c:pt idx="566">
                  <c:v>43630</c:v>
                </c:pt>
                <c:pt idx="567">
                  <c:v>43629</c:v>
                </c:pt>
                <c:pt idx="568">
                  <c:v>43628</c:v>
                </c:pt>
                <c:pt idx="569">
                  <c:v>43627</c:v>
                </c:pt>
                <c:pt idx="570">
                  <c:v>43626</c:v>
                </c:pt>
                <c:pt idx="571">
                  <c:v>43625</c:v>
                </c:pt>
                <c:pt idx="572">
                  <c:v>43624</c:v>
                </c:pt>
                <c:pt idx="573">
                  <c:v>43623</c:v>
                </c:pt>
                <c:pt idx="574">
                  <c:v>43622</c:v>
                </c:pt>
                <c:pt idx="575">
                  <c:v>43621</c:v>
                </c:pt>
                <c:pt idx="576">
                  <c:v>43620</c:v>
                </c:pt>
                <c:pt idx="577">
                  <c:v>43619</c:v>
                </c:pt>
                <c:pt idx="578">
                  <c:v>43618</c:v>
                </c:pt>
                <c:pt idx="579">
                  <c:v>43617</c:v>
                </c:pt>
                <c:pt idx="580">
                  <c:v>43616</c:v>
                </c:pt>
                <c:pt idx="581">
                  <c:v>43615</c:v>
                </c:pt>
                <c:pt idx="582">
                  <c:v>43614</c:v>
                </c:pt>
                <c:pt idx="583">
                  <c:v>43613</c:v>
                </c:pt>
                <c:pt idx="584">
                  <c:v>43612</c:v>
                </c:pt>
                <c:pt idx="585">
                  <c:v>43611</c:v>
                </c:pt>
                <c:pt idx="586">
                  <c:v>43610</c:v>
                </c:pt>
                <c:pt idx="587">
                  <c:v>43609</c:v>
                </c:pt>
                <c:pt idx="588">
                  <c:v>43608</c:v>
                </c:pt>
                <c:pt idx="589">
                  <c:v>43607</c:v>
                </c:pt>
                <c:pt idx="590">
                  <c:v>43606</c:v>
                </c:pt>
                <c:pt idx="591">
                  <c:v>43605</c:v>
                </c:pt>
                <c:pt idx="592">
                  <c:v>43604</c:v>
                </c:pt>
                <c:pt idx="593">
                  <c:v>43603</c:v>
                </c:pt>
                <c:pt idx="594">
                  <c:v>43602</c:v>
                </c:pt>
                <c:pt idx="595">
                  <c:v>43601</c:v>
                </c:pt>
                <c:pt idx="596">
                  <c:v>43600</c:v>
                </c:pt>
                <c:pt idx="597">
                  <c:v>43599</c:v>
                </c:pt>
                <c:pt idx="598">
                  <c:v>43598</c:v>
                </c:pt>
                <c:pt idx="599">
                  <c:v>43597</c:v>
                </c:pt>
                <c:pt idx="600">
                  <c:v>43596</c:v>
                </c:pt>
                <c:pt idx="601">
                  <c:v>43595</c:v>
                </c:pt>
                <c:pt idx="602">
                  <c:v>43594</c:v>
                </c:pt>
                <c:pt idx="603">
                  <c:v>43593</c:v>
                </c:pt>
                <c:pt idx="604">
                  <c:v>43592</c:v>
                </c:pt>
                <c:pt idx="605">
                  <c:v>43591</c:v>
                </c:pt>
                <c:pt idx="606">
                  <c:v>43590</c:v>
                </c:pt>
                <c:pt idx="607">
                  <c:v>43589</c:v>
                </c:pt>
                <c:pt idx="608">
                  <c:v>43588</c:v>
                </c:pt>
                <c:pt idx="609">
                  <c:v>43587</c:v>
                </c:pt>
                <c:pt idx="610">
                  <c:v>43586</c:v>
                </c:pt>
                <c:pt idx="611">
                  <c:v>43585</c:v>
                </c:pt>
                <c:pt idx="612">
                  <c:v>43584</c:v>
                </c:pt>
                <c:pt idx="613">
                  <c:v>43583</c:v>
                </c:pt>
                <c:pt idx="614">
                  <c:v>43582</c:v>
                </c:pt>
                <c:pt idx="615">
                  <c:v>43581</c:v>
                </c:pt>
                <c:pt idx="616">
                  <c:v>43580</c:v>
                </c:pt>
                <c:pt idx="617">
                  <c:v>43579</c:v>
                </c:pt>
                <c:pt idx="618">
                  <c:v>43578</c:v>
                </c:pt>
                <c:pt idx="619">
                  <c:v>43577</c:v>
                </c:pt>
                <c:pt idx="620">
                  <c:v>43576</c:v>
                </c:pt>
                <c:pt idx="621">
                  <c:v>43575</c:v>
                </c:pt>
                <c:pt idx="622">
                  <c:v>43574</c:v>
                </c:pt>
                <c:pt idx="623">
                  <c:v>43573</c:v>
                </c:pt>
                <c:pt idx="624">
                  <c:v>43572</c:v>
                </c:pt>
                <c:pt idx="625">
                  <c:v>43571</c:v>
                </c:pt>
                <c:pt idx="626">
                  <c:v>43570</c:v>
                </c:pt>
                <c:pt idx="627">
                  <c:v>43569</c:v>
                </c:pt>
                <c:pt idx="628">
                  <c:v>43568</c:v>
                </c:pt>
                <c:pt idx="629">
                  <c:v>43567</c:v>
                </c:pt>
                <c:pt idx="630">
                  <c:v>43566</c:v>
                </c:pt>
                <c:pt idx="631">
                  <c:v>43565</c:v>
                </c:pt>
                <c:pt idx="632">
                  <c:v>43564</c:v>
                </c:pt>
                <c:pt idx="633">
                  <c:v>43563</c:v>
                </c:pt>
                <c:pt idx="634">
                  <c:v>43562</c:v>
                </c:pt>
                <c:pt idx="635">
                  <c:v>43561</c:v>
                </c:pt>
                <c:pt idx="636">
                  <c:v>43560</c:v>
                </c:pt>
                <c:pt idx="637">
                  <c:v>43559</c:v>
                </c:pt>
                <c:pt idx="638">
                  <c:v>43558</c:v>
                </c:pt>
                <c:pt idx="639">
                  <c:v>43557</c:v>
                </c:pt>
                <c:pt idx="640">
                  <c:v>43556</c:v>
                </c:pt>
                <c:pt idx="641">
                  <c:v>43555</c:v>
                </c:pt>
                <c:pt idx="642">
                  <c:v>43554</c:v>
                </c:pt>
                <c:pt idx="643">
                  <c:v>43553</c:v>
                </c:pt>
                <c:pt idx="644">
                  <c:v>43552</c:v>
                </c:pt>
                <c:pt idx="645">
                  <c:v>43551</c:v>
                </c:pt>
                <c:pt idx="646">
                  <c:v>43550</c:v>
                </c:pt>
                <c:pt idx="647">
                  <c:v>43549</c:v>
                </c:pt>
                <c:pt idx="648">
                  <c:v>43548</c:v>
                </c:pt>
                <c:pt idx="649">
                  <c:v>43547</c:v>
                </c:pt>
                <c:pt idx="650">
                  <c:v>43546</c:v>
                </c:pt>
                <c:pt idx="651">
                  <c:v>43545</c:v>
                </c:pt>
                <c:pt idx="652">
                  <c:v>43544</c:v>
                </c:pt>
                <c:pt idx="653">
                  <c:v>43543</c:v>
                </c:pt>
                <c:pt idx="654">
                  <c:v>43542</c:v>
                </c:pt>
                <c:pt idx="655">
                  <c:v>43541</c:v>
                </c:pt>
                <c:pt idx="656">
                  <c:v>43540</c:v>
                </c:pt>
                <c:pt idx="657">
                  <c:v>43539</c:v>
                </c:pt>
                <c:pt idx="658">
                  <c:v>43538</c:v>
                </c:pt>
                <c:pt idx="659">
                  <c:v>43537</c:v>
                </c:pt>
                <c:pt idx="660">
                  <c:v>43536</c:v>
                </c:pt>
                <c:pt idx="661">
                  <c:v>43535</c:v>
                </c:pt>
                <c:pt idx="662">
                  <c:v>43534</c:v>
                </c:pt>
                <c:pt idx="663">
                  <c:v>43533</c:v>
                </c:pt>
                <c:pt idx="664">
                  <c:v>43532</c:v>
                </c:pt>
                <c:pt idx="665">
                  <c:v>43531</c:v>
                </c:pt>
                <c:pt idx="666">
                  <c:v>43530</c:v>
                </c:pt>
                <c:pt idx="667">
                  <c:v>43529</c:v>
                </c:pt>
                <c:pt idx="668">
                  <c:v>43528</c:v>
                </c:pt>
                <c:pt idx="669">
                  <c:v>43527</c:v>
                </c:pt>
                <c:pt idx="670">
                  <c:v>43526</c:v>
                </c:pt>
                <c:pt idx="671">
                  <c:v>43525</c:v>
                </c:pt>
                <c:pt idx="672">
                  <c:v>43524</c:v>
                </c:pt>
                <c:pt idx="673">
                  <c:v>43523</c:v>
                </c:pt>
                <c:pt idx="674">
                  <c:v>43522</c:v>
                </c:pt>
                <c:pt idx="675">
                  <c:v>43521</c:v>
                </c:pt>
                <c:pt idx="676">
                  <c:v>43520</c:v>
                </c:pt>
                <c:pt idx="677">
                  <c:v>43519</c:v>
                </c:pt>
                <c:pt idx="678">
                  <c:v>43518</c:v>
                </c:pt>
                <c:pt idx="679">
                  <c:v>43517</c:v>
                </c:pt>
                <c:pt idx="680">
                  <c:v>43516</c:v>
                </c:pt>
                <c:pt idx="681">
                  <c:v>43515</c:v>
                </c:pt>
                <c:pt idx="682">
                  <c:v>43514</c:v>
                </c:pt>
                <c:pt idx="683">
                  <c:v>43513</c:v>
                </c:pt>
                <c:pt idx="684">
                  <c:v>43512</c:v>
                </c:pt>
                <c:pt idx="685">
                  <c:v>43511</c:v>
                </c:pt>
                <c:pt idx="686">
                  <c:v>43510</c:v>
                </c:pt>
                <c:pt idx="687">
                  <c:v>43509</c:v>
                </c:pt>
                <c:pt idx="688">
                  <c:v>43508</c:v>
                </c:pt>
                <c:pt idx="689">
                  <c:v>43507</c:v>
                </c:pt>
                <c:pt idx="690">
                  <c:v>43506</c:v>
                </c:pt>
                <c:pt idx="691">
                  <c:v>43505</c:v>
                </c:pt>
                <c:pt idx="692">
                  <c:v>43504</c:v>
                </c:pt>
                <c:pt idx="693">
                  <c:v>43503</c:v>
                </c:pt>
                <c:pt idx="694">
                  <c:v>43502</c:v>
                </c:pt>
                <c:pt idx="695">
                  <c:v>43501</c:v>
                </c:pt>
                <c:pt idx="696">
                  <c:v>43500</c:v>
                </c:pt>
                <c:pt idx="697">
                  <c:v>43499</c:v>
                </c:pt>
                <c:pt idx="698">
                  <c:v>43498</c:v>
                </c:pt>
                <c:pt idx="699">
                  <c:v>43497</c:v>
                </c:pt>
                <c:pt idx="700">
                  <c:v>43496</c:v>
                </c:pt>
                <c:pt idx="701">
                  <c:v>43495</c:v>
                </c:pt>
                <c:pt idx="702">
                  <c:v>43494</c:v>
                </c:pt>
                <c:pt idx="703">
                  <c:v>43493</c:v>
                </c:pt>
                <c:pt idx="704">
                  <c:v>43492</c:v>
                </c:pt>
                <c:pt idx="705">
                  <c:v>43491</c:v>
                </c:pt>
                <c:pt idx="706">
                  <c:v>43490</c:v>
                </c:pt>
                <c:pt idx="707">
                  <c:v>43489</c:v>
                </c:pt>
                <c:pt idx="708">
                  <c:v>43488</c:v>
                </c:pt>
                <c:pt idx="709">
                  <c:v>43487</c:v>
                </c:pt>
                <c:pt idx="710">
                  <c:v>43486</c:v>
                </c:pt>
                <c:pt idx="711">
                  <c:v>43485</c:v>
                </c:pt>
                <c:pt idx="712">
                  <c:v>43484</c:v>
                </c:pt>
                <c:pt idx="713">
                  <c:v>43483</c:v>
                </c:pt>
                <c:pt idx="714">
                  <c:v>43482</c:v>
                </c:pt>
                <c:pt idx="715">
                  <c:v>43481</c:v>
                </c:pt>
                <c:pt idx="716">
                  <c:v>43480</c:v>
                </c:pt>
                <c:pt idx="717">
                  <c:v>43479</c:v>
                </c:pt>
                <c:pt idx="718">
                  <c:v>43478</c:v>
                </c:pt>
                <c:pt idx="719">
                  <c:v>43477</c:v>
                </c:pt>
                <c:pt idx="720">
                  <c:v>43476</c:v>
                </c:pt>
                <c:pt idx="721">
                  <c:v>43475</c:v>
                </c:pt>
                <c:pt idx="722">
                  <c:v>43474</c:v>
                </c:pt>
                <c:pt idx="723">
                  <c:v>43473</c:v>
                </c:pt>
                <c:pt idx="724">
                  <c:v>43472</c:v>
                </c:pt>
                <c:pt idx="725">
                  <c:v>43471</c:v>
                </c:pt>
                <c:pt idx="726">
                  <c:v>43470</c:v>
                </c:pt>
                <c:pt idx="727">
                  <c:v>43469</c:v>
                </c:pt>
                <c:pt idx="728">
                  <c:v>43468</c:v>
                </c:pt>
                <c:pt idx="729">
                  <c:v>43467</c:v>
                </c:pt>
                <c:pt idx="730">
                  <c:v>43466</c:v>
                </c:pt>
                <c:pt idx="731">
                  <c:v>43465</c:v>
                </c:pt>
                <c:pt idx="732">
                  <c:v>43464</c:v>
                </c:pt>
                <c:pt idx="733">
                  <c:v>43463</c:v>
                </c:pt>
                <c:pt idx="734">
                  <c:v>43462</c:v>
                </c:pt>
                <c:pt idx="735">
                  <c:v>43461</c:v>
                </c:pt>
                <c:pt idx="736">
                  <c:v>43460</c:v>
                </c:pt>
                <c:pt idx="737">
                  <c:v>43459</c:v>
                </c:pt>
                <c:pt idx="738">
                  <c:v>43458</c:v>
                </c:pt>
                <c:pt idx="739">
                  <c:v>43457</c:v>
                </c:pt>
                <c:pt idx="740">
                  <c:v>43456</c:v>
                </c:pt>
                <c:pt idx="741">
                  <c:v>43455</c:v>
                </c:pt>
                <c:pt idx="742">
                  <c:v>43454</c:v>
                </c:pt>
                <c:pt idx="743">
                  <c:v>43453</c:v>
                </c:pt>
                <c:pt idx="744">
                  <c:v>43452</c:v>
                </c:pt>
                <c:pt idx="745">
                  <c:v>43451</c:v>
                </c:pt>
                <c:pt idx="746">
                  <c:v>43450</c:v>
                </c:pt>
                <c:pt idx="747">
                  <c:v>43449</c:v>
                </c:pt>
                <c:pt idx="748">
                  <c:v>43448</c:v>
                </c:pt>
                <c:pt idx="749">
                  <c:v>43447</c:v>
                </c:pt>
                <c:pt idx="750">
                  <c:v>43446</c:v>
                </c:pt>
                <c:pt idx="751">
                  <c:v>43445</c:v>
                </c:pt>
                <c:pt idx="752">
                  <c:v>43444</c:v>
                </c:pt>
                <c:pt idx="753">
                  <c:v>43443</c:v>
                </c:pt>
                <c:pt idx="754">
                  <c:v>43442</c:v>
                </c:pt>
                <c:pt idx="755">
                  <c:v>43441</c:v>
                </c:pt>
                <c:pt idx="756">
                  <c:v>43440</c:v>
                </c:pt>
                <c:pt idx="757">
                  <c:v>43439</c:v>
                </c:pt>
                <c:pt idx="758">
                  <c:v>43438</c:v>
                </c:pt>
                <c:pt idx="759">
                  <c:v>43437</c:v>
                </c:pt>
                <c:pt idx="760">
                  <c:v>43436</c:v>
                </c:pt>
                <c:pt idx="761">
                  <c:v>43435</c:v>
                </c:pt>
                <c:pt idx="762">
                  <c:v>43434</c:v>
                </c:pt>
                <c:pt idx="763">
                  <c:v>43433</c:v>
                </c:pt>
                <c:pt idx="764">
                  <c:v>43432</c:v>
                </c:pt>
                <c:pt idx="765">
                  <c:v>43431</c:v>
                </c:pt>
                <c:pt idx="766">
                  <c:v>43430</c:v>
                </c:pt>
                <c:pt idx="767">
                  <c:v>43429</c:v>
                </c:pt>
                <c:pt idx="768">
                  <c:v>43428</c:v>
                </c:pt>
                <c:pt idx="769">
                  <c:v>43427</c:v>
                </c:pt>
                <c:pt idx="770">
                  <c:v>43426</c:v>
                </c:pt>
                <c:pt idx="771">
                  <c:v>43425</c:v>
                </c:pt>
                <c:pt idx="772">
                  <c:v>43424</c:v>
                </c:pt>
                <c:pt idx="773">
                  <c:v>43423</c:v>
                </c:pt>
                <c:pt idx="774">
                  <c:v>43422</c:v>
                </c:pt>
                <c:pt idx="775">
                  <c:v>43421</c:v>
                </c:pt>
                <c:pt idx="776">
                  <c:v>43420</c:v>
                </c:pt>
                <c:pt idx="777">
                  <c:v>43419</c:v>
                </c:pt>
                <c:pt idx="778">
                  <c:v>43418</c:v>
                </c:pt>
                <c:pt idx="779">
                  <c:v>43417</c:v>
                </c:pt>
                <c:pt idx="780">
                  <c:v>43416</c:v>
                </c:pt>
                <c:pt idx="781">
                  <c:v>43415</c:v>
                </c:pt>
                <c:pt idx="782">
                  <c:v>43414</c:v>
                </c:pt>
                <c:pt idx="783">
                  <c:v>43413</c:v>
                </c:pt>
                <c:pt idx="784">
                  <c:v>43412</c:v>
                </c:pt>
                <c:pt idx="785">
                  <c:v>43411</c:v>
                </c:pt>
                <c:pt idx="786">
                  <c:v>43410</c:v>
                </c:pt>
                <c:pt idx="787">
                  <c:v>43409</c:v>
                </c:pt>
                <c:pt idx="788">
                  <c:v>43408</c:v>
                </c:pt>
                <c:pt idx="789">
                  <c:v>43407</c:v>
                </c:pt>
                <c:pt idx="790">
                  <c:v>43406</c:v>
                </c:pt>
                <c:pt idx="791">
                  <c:v>43405</c:v>
                </c:pt>
                <c:pt idx="792">
                  <c:v>43404</c:v>
                </c:pt>
                <c:pt idx="793">
                  <c:v>43403</c:v>
                </c:pt>
                <c:pt idx="794">
                  <c:v>43402</c:v>
                </c:pt>
                <c:pt idx="795">
                  <c:v>43401</c:v>
                </c:pt>
                <c:pt idx="796">
                  <c:v>43400</c:v>
                </c:pt>
                <c:pt idx="797">
                  <c:v>43399</c:v>
                </c:pt>
                <c:pt idx="798">
                  <c:v>43398</c:v>
                </c:pt>
                <c:pt idx="799">
                  <c:v>43397</c:v>
                </c:pt>
                <c:pt idx="800">
                  <c:v>43396</c:v>
                </c:pt>
                <c:pt idx="801">
                  <c:v>43395</c:v>
                </c:pt>
                <c:pt idx="802">
                  <c:v>43394</c:v>
                </c:pt>
                <c:pt idx="803">
                  <c:v>43393</c:v>
                </c:pt>
                <c:pt idx="804">
                  <c:v>43392</c:v>
                </c:pt>
                <c:pt idx="805">
                  <c:v>43391</c:v>
                </c:pt>
                <c:pt idx="806">
                  <c:v>43390</c:v>
                </c:pt>
                <c:pt idx="807">
                  <c:v>43389</c:v>
                </c:pt>
                <c:pt idx="808">
                  <c:v>43388</c:v>
                </c:pt>
                <c:pt idx="809">
                  <c:v>43387</c:v>
                </c:pt>
                <c:pt idx="810">
                  <c:v>43386</c:v>
                </c:pt>
                <c:pt idx="811">
                  <c:v>43385</c:v>
                </c:pt>
                <c:pt idx="812">
                  <c:v>43384</c:v>
                </c:pt>
                <c:pt idx="813">
                  <c:v>43383</c:v>
                </c:pt>
                <c:pt idx="814">
                  <c:v>43382</c:v>
                </c:pt>
                <c:pt idx="815">
                  <c:v>43381</c:v>
                </c:pt>
                <c:pt idx="816">
                  <c:v>43380</c:v>
                </c:pt>
                <c:pt idx="817">
                  <c:v>43379</c:v>
                </c:pt>
                <c:pt idx="818">
                  <c:v>43378</c:v>
                </c:pt>
                <c:pt idx="819">
                  <c:v>43377</c:v>
                </c:pt>
                <c:pt idx="820">
                  <c:v>43376</c:v>
                </c:pt>
                <c:pt idx="821">
                  <c:v>43375</c:v>
                </c:pt>
                <c:pt idx="822">
                  <c:v>43374</c:v>
                </c:pt>
                <c:pt idx="823">
                  <c:v>43373</c:v>
                </c:pt>
                <c:pt idx="824">
                  <c:v>43372</c:v>
                </c:pt>
                <c:pt idx="825">
                  <c:v>43371</c:v>
                </c:pt>
                <c:pt idx="826">
                  <c:v>43370</c:v>
                </c:pt>
                <c:pt idx="827">
                  <c:v>43369</c:v>
                </c:pt>
                <c:pt idx="828">
                  <c:v>43368</c:v>
                </c:pt>
                <c:pt idx="829">
                  <c:v>43367</c:v>
                </c:pt>
                <c:pt idx="830">
                  <c:v>43366</c:v>
                </c:pt>
                <c:pt idx="831">
                  <c:v>43365</c:v>
                </c:pt>
                <c:pt idx="832">
                  <c:v>43364</c:v>
                </c:pt>
                <c:pt idx="833">
                  <c:v>43363</c:v>
                </c:pt>
                <c:pt idx="834">
                  <c:v>43362</c:v>
                </c:pt>
                <c:pt idx="835">
                  <c:v>43361</c:v>
                </c:pt>
                <c:pt idx="836">
                  <c:v>43360</c:v>
                </c:pt>
                <c:pt idx="837">
                  <c:v>43359</c:v>
                </c:pt>
                <c:pt idx="838">
                  <c:v>43358</c:v>
                </c:pt>
                <c:pt idx="839">
                  <c:v>43357</c:v>
                </c:pt>
                <c:pt idx="840">
                  <c:v>43356</c:v>
                </c:pt>
                <c:pt idx="841">
                  <c:v>43355</c:v>
                </c:pt>
                <c:pt idx="842">
                  <c:v>43354</c:v>
                </c:pt>
                <c:pt idx="843">
                  <c:v>43353</c:v>
                </c:pt>
                <c:pt idx="844">
                  <c:v>43352</c:v>
                </c:pt>
                <c:pt idx="845">
                  <c:v>43351</c:v>
                </c:pt>
                <c:pt idx="846">
                  <c:v>43350</c:v>
                </c:pt>
                <c:pt idx="847">
                  <c:v>43349</c:v>
                </c:pt>
                <c:pt idx="848">
                  <c:v>43348</c:v>
                </c:pt>
                <c:pt idx="849">
                  <c:v>43347</c:v>
                </c:pt>
                <c:pt idx="850">
                  <c:v>43346</c:v>
                </c:pt>
                <c:pt idx="851">
                  <c:v>43345</c:v>
                </c:pt>
                <c:pt idx="852">
                  <c:v>43344</c:v>
                </c:pt>
                <c:pt idx="853">
                  <c:v>43343</c:v>
                </c:pt>
                <c:pt idx="854">
                  <c:v>43342</c:v>
                </c:pt>
                <c:pt idx="855">
                  <c:v>43341</c:v>
                </c:pt>
                <c:pt idx="856">
                  <c:v>43340</c:v>
                </c:pt>
                <c:pt idx="857">
                  <c:v>43339</c:v>
                </c:pt>
                <c:pt idx="858">
                  <c:v>43338</c:v>
                </c:pt>
                <c:pt idx="859">
                  <c:v>43337</c:v>
                </c:pt>
                <c:pt idx="860">
                  <c:v>43336</c:v>
                </c:pt>
                <c:pt idx="861">
                  <c:v>43335</c:v>
                </c:pt>
                <c:pt idx="862">
                  <c:v>43334</c:v>
                </c:pt>
                <c:pt idx="863">
                  <c:v>43333</c:v>
                </c:pt>
                <c:pt idx="864">
                  <c:v>43332</c:v>
                </c:pt>
                <c:pt idx="865">
                  <c:v>43331</c:v>
                </c:pt>
                <c:pt idx="866">
                  <c:v>43330</c:v>
                </c:pt>
                <c:pt idx="867">
                  <c:v>43329</c:v>
                </c:pt>
                <c:pt idx="868">
                  <c:v>43328</c:v>
                </c:pt>
                <c:pt idx="869">
                  <c:v>43327</c:v>
                </c:pt>
                <c:pt idx="870">
                  <c:v>43326</c:v>
                </c:pt>
                <c:pt idx="871">
                  <c:v>43325</c:v>
                </c:pt>
                <c:pt idx="872">
                  <c:v>43324</c:v>
                </c:pt>
                <c:pt idx="873">
                  <c:v>43323</c:v>
                </c:pt>
                <c:pt idx="874">
                  <c:v>43322</c:v>
                </c:pt>
                <c:pt idx="875">
                  <c:v>43321</c:v>
                </c:pt>
                <c:pt idx="876">
                  <c:v>43320</c:v>
                </c:pt>
                <c:pt idx="877">
                  <c:v>43319</c:v>
                </c:pt>
                <c:pt idx="878">
                  <c:v>43318</c:v>
                </c:pt>
                <c:pt idx="879">
                  <c:v>43317</c:v>
                </c:pt>
                <c:pt idx="880">
                  <c:v>43316</c:v>
                </c:pt>
                <c:pt idx="881">
                  <c:v>43315</c:v>
                </c:pt>
                <c:pt idx="882">
                  <c:v>43314</c:v>
                </c:pt>
                <c:pt idx="883">
                  <c:v>43313</c:v>
                </c:pt>
                <c:pt idx="884">
                  <c:v>43312</c:v>
                </c:pt>
                <c:pt idx="885">
                  <c:v>43311</c:v>
                </c:pt>
                <c:pt idx="886">
                  <c:v>43310</c:v>
                </c:pt>
                <c:pt idx="887">
                  <c:v>43309</c:v>
                </c:pt>
                <c:pt idx="888">
                  <c:v>43308</c:v>
                </c:pt>
                <c:pt idx="889">
                  <c:v>43307</c:v>
                </c:pt>
                <c:pt idx="890">
                  <c:v>43306</c:v>
                </c:pt>
                <c:pt idx="891">
                  <c:v>43305</c:v>
                </c:pt>
                <c:pt idx="892">
                  <c:v>43304</c:v>
                </c:pt>
                <c:pt idx="893">
                  <c:v>43303</c:v>
                </c:pt>
                <c:pt idx="894">
                  <c:v>43302</c:v>
                </c:pt>
                <c:pt idx="895">
                  <c:v>43301</c:v>
                </c:pt>
                <c:pt idx="896">
                  <c:v>43300</c:v>
                </c:pt>
                <c:pt idx="897">
                  <c:v>43299</c:v>
                </c:pt>
                <c:pt idx="898">
                  <c:v>43298</c:v>
                </c:pt>
                <c:pt idx="899">
                  <c:v>43297</c:v>
                </c:pt>
                <c:pt idx="900">
                  <c:v>43296</c:v>
                </c:pt>
                <c:pt idx="901">
                  <c:v>43295</c:v>
                </c:pt>
                <c:pt idx="902">
                  <c:v>43294</c:v>
                </c:pt>
                <c:pt idx="903">
                  <c:v>43293</c:v>
                </c:pt>
                <c:pt idx="904">
                  <c:v>43292</c:v>
                </c:pt>
                <c:pt idx="905">
                  <c:v>43291</c:v>
                </c:pt>
                <c:pt idx="906">
                  <c:v>43290</c:v>
                </c:pt>
                <c:pt idx="907">
                  <c:v>43289</c:v>
                </c:pt>
                <c:pt idx="908">
                  <c:v>43288</c:v>
                </c:pt>
                <c:pt idx="909">
                  <c:v>43287</c:v>
                </c:pt>
                <c:pt idx="910">
                  <c:v>43286</c:v>
                </c:pt>
                <c:pt idx="911">
                  <c:v>43285</c:v>
                </c:pt>
                <c:pt idx="912">
                  <c:v>43284</c:v>
                </c:pt>
                <c:pt idx="913">
                  <c:v>43283</c:v>
                </c:pt>
                <c:pt idx="914">
                  <c:v>43282</c:v>
                </c:pt>
                <c:pt idx="915">
                  <c:v>43281</c:v>
                </c:pt>
                <c:pt idx="916">
                  <c:v>43280</c:v>
                </c:pt>
                <c:pt idx="917">
                  <c:v>43279</c:v>
                </c:pt>
                <c:pt idx="918">
                  <c:v>43278</c:v>
                </c:pt>
                <c:pt idx="919">
                  <c:v>43277</c:v>
                </c:pt>
                <c:pt idx="920">
                  <c:v>43276</c:v>
                </c:pt>
                <c:pt idx="921">
                  <c:v>43275</c:v>
                </c:pt>
                <c:pt idx="922">
                  <c:v>43274</c:v>
                </c:pt>
                <c:pt idx="923">
                  <c:v>43273</c:v>
                </c:pt>
                <c:pt idx="924">
                  <c:v>43272</c:v>
                </c:pt>
                <c:pt idx="925">
                  <c:v>43271</c:v>
                </c:pt>
                <c:pt idx="926">
                  <c:v>43270</c:v>
                </c:pt>
                <c:pt idx="927">
                  <c:v>43269</c:v>
                </c:pt>
                <c:pt idx="928">
                  <c:v>43268</c:v>
                </c:pt>
                <c:pt idx="929">
                  <c:v>43267</c:v>
                </c:pt>
                <c:pt idx="930">
                  <c:v>43266</c:v>
                </c:pt>
                <c:pt idx="931">
                  <c:v>43265</c:v>
                </c:pt>
                <c:pt idx="932">
                  <c:v>43264</c:v>
                </c:pt>
                <c:pt idx="933">
                  <c:v>43263</c:v>
                </c:pt>
                <c:pt idx="934">
                  <c:v>43262</c:v>
                </c:pt>
                <c:pt idx="935">
                  <c:v>43261</c:v>
                </c:pt>
                <c:pt idx="936">
                  <c:v>43260</c:v>
                </c:pt>
                <c:pt idx="937">
                  <c:v>43259</c:v>
                </c:pt>
                <c:pt idx="938">
                  <c:v>43258</c:v>
                </c:pt>
                <c:pt idx="939">
                  <c:v>43257</c:v>
                </c:pt>
                <c:pt idx="940">
                  <c:v>43256</c:v>
                </c:pt>
                <c:pt idx="941">
                  <c:v>43255</c:v>
                </c:pt>
                <c:pt idx="942">
                  <c:v>43254</c:v>
                </c:pt>
                <c:pt idx="943">
                  <c:v>43253</c:v>
                </c:pt>
                <c:pt idx="944">
                  <c:v>43252</c:v>
                </c:pt>
                <c:pt idx="945">
                  <c:v>43251</c:v>
                </c:pt>
                <c:pt idx="946">
                  <c:v>43250</c:v>
                </c:pt>
                <c:pt idx="947">
                  <c:v>43249</c:v>
                </c:pt>
                <c:pt idx="948">
                  <c:v>43248</c:v>
                </c:pt>
                <c:pt idx="949">
                  <c:v>43247</c:v>
                </c:pt>
                <c:pt idx="950">
                  <c:v>43246</c:v>
                </c:pt>
                <c:pt idx="951">
                  <c:v>43245</c:v>
                </c:pt>
                <c:pt idx="952">
                  <c:v>43244</c:v>
                </c:pt>
                <c:pt idx="953">
                  <c:v>43243</c:v>
                </c:pt>
                <c:pt idx="954">
                  <c:v>43242</c:v>
                </c:pt>
                <c:pt idx="955">
                  <c:v>43241</c:v>
                </c:pt>
                <c:pt idx="956">
                  <c:v>43240</c:v>
                </c:pt>
                <c:pt idx="957">
                  <c:v>43239</c:v>
                </c:pt>
                <c:pt idx="958">
                  <c:v>43238</c:v>
                </c:pt>
                <c:pt idx="959">
                  <c:v>43237</c:v>
                </c:pt>
                <c:pt idx="960">
                  <c:v>43236</c:v>
                </c:pt>
                <c:pt idx="961">
                  <c:v>43235</c:v>
                </c:pt>
                <c:pt idx="962">
                  <c:v>43234</c:v>
                </c:pt>
                <c:pt idx="963">
                  <c:v>43233</c:v>
                </c:pt>
                <c:pt idx="964">
                  <c:v>43232</c:v>
                </c:pt>
                <c:pt idx="965">
                  <c:v>43231</c:v>
                </c:pt>
                <c:pt idx="966">
                  <c:v>43230</c:v>
                </c:pt>
                <c:pt idx="967">
                  <c:v>43229</c:v>
                </c:pt>
                <c:pt idx="968">
                  <c:v>43228</c:v>
                </c:pt>
                <c:pt idx="969">
                  <c:v>43227</c:v>
                </c:pt>
                <c:pt idx="970">
                  <c:v>43226</c:v>
                </c:pt>
                <c:pt idx="971">
                  <c:v>43225</c:v>
                </c:pt>
                <c:pt idx="972">
                  <c:v>43224</c:v>
                </c:pt>
                <c:pt idx="973">
                  <c:v>43223</c:v>
                </c:pt>
                <c:pt idx="974">
                  <c:v>43222</c:v>
                </c:pt>
                <c:pt idx="975">
                  <c:v>43221</c:v>
                </c:pt>
                <c:pt idx="976">
                  <c:v>43220</c:v>
                </c:pt>
                <c:pt idx="977">
                  <c:v>43219</c:v>
                </c:pt>
                <c:pt idx="978">
                  <c:v>43218</c:v>
                </c:pt>
                <c:pt idx="979">
                  <c:v>43217</c:v>
                </c:pt>
                <c:pt idx="980">
                  <c:v>43216</c:v>
                </c:pt>
                <c:pt idx="981">
                  <c:v>43215</c:v>
                </c:pt>
                <c:pt idx="982">
                  <c:v>43214</c:v>
                </c:pt>
                <c:pt idx="983">
                  <c:v>43213</c:v>
                </c:pt>
                <c:pt idx="984">
                  <c:v>43212</c:v>
                </c:pt>
                <c:pt idx="985">
                  <c:v>43211</c:v>
                </c:pt>
                <c:pt idx="986">
                  <c:v>43210</c:v>
                </c:pt>
                <c:pt idx="987">
                  <c:v>43209</c:v>
                </c:pt>
                <c:pt idx="988">
                  <c:v>43208</c:v>
                </c:pt>
                <c:pt idx="989">
                  <c:v>43207</c:v>
                </c:pt>
                <c:pt idx="990">
                  <c:v>43206</c:v>
                </c:pt>
                <c:pt idx="991">
                  <c:v>43205</c:v>
                </c:pt>
                <c:pt idx="992">
                  <c:v>43204</c:v>
                </c:pt>
                <c:pt idx="993">
                  <c:v>43203</c:v>
                </c:pt>
                <c:pt idx="994">
                  <c:v>43202</c:v>
                </c:pt>
                <c:pt idx="995">
                  <c:v>43201</c:v>
                </c:pt>
                <c:pt idx="996">
                  <c:v>43200</c:v>
                </c:pt>
                <c:pt idx="997">
                  <c:v>43199</c:v>
                </c:pt>
                <c:pt idx="998">
                  <c:v>43198</c:v>
                </c:pt>
                <c:pt idx="999">
                  <c:v>43197</c:v>
                </c:pt>
                <c:pt idx="1000">
                  <c:v>43196</c:v>
                </c:pt>
                <c:pt idx="1001">
                  <c:v>43195</c:v>
                </c:pt>
                <c:pt idx="1002">
                  <c:v>43194</c:v>
                </c:pt>
                <c:pt idx="1003">
                  <c:v>43193</c:v>
                </c:pt>
                <c:pt idx="1004">
                  <c:v>43192</c:v>
                </c:pt>
                <c:pt idx="1005">
                  <c:v>43191</c:v>
                </c:pt>
                <c:pt idx="1006">
                  <c:v>43190</c:v>
                </c:pt>
                <c:pt idx="1007">
                  <c:v>43189</c:v>
                </c:pt>
                <c:pt idx="1008">
                  <c:v>43188</c:v>
                </c:pt>
                <c:pt idx="1009">
                  <c:v>43187</c:v>
                </c:pt>
                <c:pt idx="1010">
                  <c:v>43186</c:v>
                </c:pt>
                <c:pt idx="1011">
                  <c:v>43185</c:v>
                </c:pt>
                <c:pt idx="1012">
                  <c:v>43184</c:v>
                </c:pt>
                <c:pt idx="1013">
                  <c:v>43183</c:v>
                </c:pt>
                <c:pt idx="1014">
                  <c:v>43182</c:v>
                </c:pt>
                <c:pt idx="1015">
                  <c:v>43181</c:v>
                </c:pt>
                <c:pt idx="1016">
                  <c:v>43180</c:v>
                </c:pt>
                <c:pt idx="1017">
                  <c:v>43179</c:v>
                </c:pt>
                <c:pt idx="1018">
                  <c:v>43178</c:v>
                </c:pt>
                <c:pt idx="1019">
                  <c:v>43177</c:v>
                </c:pt>
                <c:pt idx="1020">
                  <c:v>43176</c:v>
                </c:pt>
                <c:pt idx="1021">
                  <c:v>43175</c:v>
                </c:pt>
                <c:pt idx="1022">
                  <c:v>43174</c:v>
                </c:pt>
                <c:pt idx="1023">
                  <c:v>43173</c:v>
                </c:pt>
                <c:pt idx="1024">
                  <c:v>43172</c:v>
                </c:pt>
                <c:pt idx="1025">
                  <c:v>43171</c:v>
                </c:pt>
                <c:pt idx="1026">
                  <c:v>43170</c:v>
                </c:pt>
                <c:pt idx="1027">
                  <c:v>43169</c:v>
                </c:pt>
                <c:pt idx="1028">
                  <c:v>43168</c:v>
                </c:pt>
                <c:pt idx="1029">
                  <c:v>43167</c:v>
                </c:pt>
                <c:pt idx="1030">
                  <c:v>43166</c:v>
                </c:pt>
                <c:pt idx="1031">
                  <c:v>43165</c:v>
                </c:pt>
                <c:pt idx="1032">
                  <c:v>43164</c:v>
                </c:pt>
                <c:pt idx="1033">
                  <c:v>43163</c:v>
                </c:pt>
                <c:pt idx="1034">
                  <c:v>43162</c:v>
                </c:pt>
                <c:pt idx="1035">
                  <c:v>43161</c:v>
                </c:pt>
                <c:pt idx="1036">
                  <c:v>43160</c:v>
                </c:pt>
                <c:pt idx="1037">
                  <c:v>43159</c:v>
                </c:pt>
                <c:pt idx="1038">
                  <c:v>43158</c:v>
                </c:pt>
                <c:pt idx="1039">
                  <c:v>43157</c:v>
                </c:pt>
                <c:pt idx="1040">
                  <c:v>43156</c:v>
                </c:pt>
                <c:pt idx="1041">
                  <c:v>43155</c:v>
                </c:pt>
                <c:pt idx="1042">
                  <c:v>43154</c:v>
                </c:pt>
                <c:pt idx="1043">
                  <c:v>43153</c:v>
                </c:pt>
                <c:pt idx="1044">
                  <c:v>43152</c:v>
                </c:pt>
                <c:pt idx="1045">
                  <c:v>43151</c:v>
                </c:pt>
                <c:pt idx="1046">
                  <c:v>43150</c:v>
                </c:pt>
                <c:pt idx="1047">
                  <c:v>43149</c:v>
                </c:pt>
                <c:pt idx="1048">
                  <c:v>43148</c:v>
                </c:pt>
                <c:pt idx="1049">
                  <c:v>43147</c:v>
                </c:pt>
                <c:pt idx="1050">
                  <c:v>43146</c:v>
                </c:pt>
                <c:pt idx="1051">
                  <c:v>43145</c:v>
                </c:pt>
                <c:pt idx="1052">
                  <c:v>43144</c:v>
                </c:pt>
                <c:pt idx="1053">
                  <c:v>43143</c:v>
                </c:pt>
                <c:pt idx="1054">
                  <c:v>43142</c:v>
                </c:pt>
                <c:pt idx="1055">
                  <c:v>43141</c:v>
                </c:pt>
                <c:pt idx="1056">
                  <c:v>43140</c:v>
                </c:pt>
                <c:pt idx="1057">
                  <c:v>43139</c:v>
                </c:pt>
                <c:pt idx="1058">
                  <c:v>43138</c:v>
                </c:pt>
                <c:pt idx="1059">
                  <c:v>43137</c:v>
                </c:pt>
                <c:pt idx="1060">
                  <c:v>43136</c:v>
                </c:pt>
                <c:pt idx="1061">
                  <c:v>43135</c:v>
                </c:pt>
                <c:pt idx="1062">
                  <c:v>43134</c:v>
                </c:pt>
                <c:pt idx="1063">
                  <c:v>43133</c:v>
                </c:pt>
                <c:pt idx="1064">
                  <c:v>43132</c:v>
                </c:pt>
                <c:pt idx="1065">
                  <c:v>43131</c:v>
                </c:pt>
                <c:pt idx="1066">
                  <c:v>43130</c:v>
                </c:pt>
                <c:pt idx="1067">
                  <c:v>43129</c:v>
                </c:pt>
                <c:pt idx="1068">
                  <c:v>43128</c:v>
                </c:pt>
                <c:pt idx="1069">
                  <c:v>43127</c:v>
                </c:pt>
                <c:pt idx="1070">
                  <c:v>43126</c:v>
                </c:pt>
                <c:pt idx="1071">
                  <c:v>43125</c:v>
                </c:pt>
                <c:pt idx="1072">
                  <c:v>43124</c:v>
                </c:pt>
                <c:pt idx="1073">
                  <c:v>43123</c:v>
                </c:pt>
                <c:pt idx="1074">
                  <c:v>43122</c:v>
                </c:pt>
                <c:pt idx="1075">
                  <c:v>43121</c:v>
                </c:pt>
                <c:pt idx="1076">
                  <c:v>43120</c:v>
                </c:pt>
                <c:pt idx="1077">
                  <c:v>43119</c:v>
                </c:pt>
                <c:pt idx="1078">
                  <c:v>43118</c:v>
                </c:pt>
                <c:pt idx="1079">
                  <c:v>43117</c:v>
                </c:pt>
                <c:pt idx="1080">
                  <c:v>43116</c:v>
                </c:pt>
                <c:pt idx="1081">
                  <c:v>43115</c:v>
                </c:pt>
                <c:pt idx="1082">
                  <c:v>43114</c:v>
                </c:pt>
                <c:pt idx="1083">
                  <c:v>43113</c:v>
                </c:pt>
                <c:pt idx="1084">
                  <c:v>43112</c:v>
                </c:pt>
                <c:pt idx="1085">
                  <c:v>43111</c:v>
                </c:pt>
                <c:pt idx="1086">
                  <c:v>43110</c:v>
                </c:pt>
                <c:pt idx="1087">
                  <c:v>43109</c:v>
                </c:pt>
                <c:pt idx="1088">
                  <c:v>43108</c:v>
                </c:pt>
                <c:pt idx="1089">
                  <c:v>43107</c:v>
                </c:pt>
                <c:pt idx="1090">
                  <c:v>43106</c:v>
                </c:pt>
                <c:pt idx="1091">
                  <c:v>43105</c:v>
                </c:pt>
                <c:pt idx="1092">
                  <c:v>43104</c:v>
                </c:pt>
                <c:pt idx="1093">
                  <c:v>43103</c:v>
                </c:pt>
                <c:pt idx="1094">
                  <c:v>43102</c:v>
                </c:pt>
                <c:pt idx="1095">
                  <c:v>43101</c:v>
                </c:pt>
                <c:pt idx="1096">
                  <c:v>43100</c:v>
                </c:pt>
                <c:pt idx="1097">
                  <c:v>43099</c:v>
                </c:pt>
                <c:pt idx="1098">
                  <c:v>43098</c:v>
                </c:pt>
                <c:pt idx="1099">
                  <c:v>43097</c:v>
                </c:pt>
                <c:pt idx="1100">
                  <c:v>43096</c:v>
                </c:pt>
                <c:pt idx="1101">
                  <c:v>43095</c:v>
                </c:pt>
                <c:pt idx="1102">
                  <c:v>43094</c:v>
                </c:pt>
                <c:pt idx="1103">
                  <c:v>43093</c:v>
                </c:pt>
                <c:pt idx="1104">
                  <c:v>43092</c:v>
                </c:pt>
                <c:pt idx="1105">
                  <c:v>43091</c:v>
                </c:pt>
                <c:pt idx="1106">
                  <c:v>43090</c:v>
                </c:pt>
                <c:pt idx="1107">
                  <c:v>43089</c:v>
                </c:pt>
                <c:pt idx="1108">
                  <c:v>43088</c:v>
                </c:pt>
                <c:pt idx="1109">
                  <c:v>43087</c:v>
                </c:pt>
                <c:pt idx="1110">
                  <c:v>43086</c:v>
                </c:pt>
                <c:pt idx="1111">
                  <c:v>43085</c:v>
                </c:pt>
                <c:pt idx="1112">
                  <c:v>43084</c:v>
                </c:pt>
                <c:pt idx="1113">
                  <c:v>43083</c:v>
                </c:pt>
                <c:pt idx="1114">
                  <c:v>43082</c:v>
                </c:pt>
                <c:pt idx="1115">
                  <c:v>43081</c:v>
                </c:pt>
                <c:pt idx="1116">
                  <c:v>43080</c:v>
                </c:pt>
                <c:pt idx="1117">
                  <c:v>43079</c:v>
                </c:pt>
                <c:pt idx="1118">
                  <c:v>43078</c:v>
                </c:pt>
                <c:pt idx="1119">
                  <c:v>43077</c:v>
                </c:pt>
                <c:pt idx="1120">
                  <c:v>43076</c:v>
                </c:pt>
                <c:pt idx="1121">
                  <c:v>43075</c:v>
                </c:pt>
                <c:pt idx="1122">
                  <c:v>43074</c:v>
                </c:pt>
                <c:pt idx="1123">
                  <c:v>43073</c:v>
                </c:pt>
                <c:pt idx="1124">
                  <c:v>43072</c:v>
                </c:pt>
                <c:pt idx="1125">
                  <c:v>43071</c:v>
                </c:pt>
                <c:pt idx="1126">
                  <c:v>43070</c:v>
                </c:pt>
                <c:pt idx="1127">
                  <c:v>43069</c:v>
                </c:pt>
                <c:pt idx="1128">
                  <c:v>43068</c:v>
                </c:pt>
                <c:pt idx="1129">
                  <c:v>43067</c:v>
                </c:pt>
                <c:pt idx="1130">
                  <c:v>43066</c:v>
                </c:pt>
                <c:pt idx="1131">
                  <c:v>43065</c:v>
                </c:pt>
                <c:pt idx="1132">
                  <c:v>43064</c:v>
                </c:pt>
                <c:pt idx="1133">
                  <c:v>43063</c:v>
                </c:pt>
                <c:pt idx="1134">
                  <c:v>43062</c:v>
                </c:pt>
                <c:pt idx="1135">
                  <c:v>43061</c:v>
                </c:pt>
                <c:pt idx="1136">
                  <c:v>43060</c:v>
                </c:pt>
                <c:pt idx="1137">
                  <c:v>43059</c:v>
                </c:pt>
                <c:pt idx="1138">
                  <c:v>43058</c:v>
                </c:pt>
                <c:pt idx="1139">
                  <c:v>43057</c:v>
                </c:pt>
                <c:pt idx="1140">
                  <c:v>43056</c:v>
                </c:pt>
                <c:pt idx="1141">
                  <c:v>43055</c:v>
                </c:pt>
                <c:pt idx="1142">
                  <c:v>43054</c:v>
                </c:pt>
                <c:pt idx="1143">
                  <c:v>43053</c:v>
                </c:pt>
                <c:pt idx="1144">
                  <c:v>43052</c:v>
                </c:pt>
                <c:pt idx="1145">
                  <c:v>43051</c:v>
                </c:pt>
                <c:pt idx="1146">
                  <c:v>43050</c:v>
                </c:pt>
                <c:pt idx="1147">
                  <c:v>43049</c:v>
                </c:pt>
                <c:pt idx="1148">
                  <c:v>43048</c:v>
                </c:pt>
                <c:pt idx="1149">
                  <c:v>43047</c:v>
                </c:pt>
                <c:pt idx="1150">
                  <c:v>43046</c:v>
                </c:pt>
                <c:pt idx="1151">
                  <c:v>43045</c:v>
                </c:pt>
                <c:pt idx="1152">
                  <c:v>43044</c:v>
                </c:pt>
                <c:pt idx="1153">
                  <c:v>43043</c:v>
                </c:pt>
                <c:pt idx="1154">
                  <c:v>43042</c:v>
                </c:pt>
                <c:pt idx="1155">
                  <c:v>43041</c:v>
                </c:pt>
                <c:pt idx="1156">
                  <c:v>43040</c:v>
                </c:pt>
                <c:pt idx="1157">
                  <c:v>43039</c:v>
                </c:pt>
                <c:pt idx="1158">
                  <c:v>43038</c:v>
                </c:pt>
                <c:pt idx="1159">
                  <c:v>43037</c:v>
                </c:pt>
                <c:pt idx="1160">
                  <c:v>43036</c:v>
                </c:pt>
                <c:pt idx="1161">
                  <c:v>43035</c:v>
                </c:pt>
                <c:pt idx="1162">
                  <c:v>43034</c:v>
                </c:pt>
                <c:pt idx="1163">
                  <c:v>43033</c:v>
                </c:pt>
                <c:pt idx="1164">
                  <c:v>43032</c:v>
                </c:pt>
                <c:pt idx="1165">
                  <c:v>43031</c:v>
                </c:pt>
                <c:pt idx="1166">
                  <c:v>43030</c:v>
                </c:pt>
                <c:pt idx="1167">
                  <c:v>43029</c:v>
                </c:pt>
                <c:pt idx="1168">
                  <c:v>43028</c:v>
                </c:pt>
                <c:pt idx="1169">
                  <c:v>43027</c:v>
                </c:pt>
                <c:pt idx="1170">
                  <c:v>43026</c:v>
                </c:pt>
                <c:pt idx="1171">
                  <c:v>43025</c:v>
                </c:pt>
                <c:pt idx="1172">
                  <c:v>43024</c:v>
                </c:pt>
                <c:pt idx="1173">
                  <c:v>43023</c:v>
                </c:pt>
                <c:pt idx="1174">
                  <c:v>43022</c:v>
                </c:pt>
                <c:pt idx="1175">
                  <c:v>43021</c:v>
                </c:pt>
                <c:pt idx="1176">
                  <c:v>43020</c:v>
                </c:pt>
                <c:pt idx="1177">
                  <c:v>43019</c:v>
                </c:pt>
                <c:pt idx="1178">
                  <c:v>43018</c:v>
                </c:pt>
                <c:pt idx="1179">
                  <c:v>43017</c:v>
                </c:pt>
                <c:pt idx="1180">
                  <c:v>43016</c:v>
                </c:pt>
                <c:pt idx="1181">
                  <c:v>43015</c:v>
                </c:pt>
                <c:pt idx="1182">
                  <c:v>43014</c:v>
                </c:pt>
                <c:pt idx="1183">
                  <c:v>43013</c:v>
                </c:pt>
                <c:pt idx="1184">
                  <c:v>43012</c:v>
                </c:pt>
                <c:pt idx="1185">
                  <c:v>43011</c:v>
                </c:pt>
                <c:pt idx="1186">
                  <c:v>43010</c:v>
                </c:pt>
                <c:pt idx="1187">
                  <c:v>43009</c:v>
                </c:pt>
                <c:pt idx="1188">
                  <c:v>43008</c:v>
                </c:pt>
                <c:pt idx="1189">
                  <c:v>43007</c:v>
                </c:pt>
                <c:pt idx="1190">
                  <c:v>43006</c:v>
                </c:pt>
                <c:pt idx="1191">
                  <c:v>43005</c:v>
                </c:pt>
                <c:pt idx="1192">
                  <c:v>43004</c:v>
                </c:pt>
                <c:pt idx="1193">
                  <c:v>43003</c:v>
                </c:pt>
                <c:pt idx="1194">
                  <c:v>43002</c:v>
                </c:pt>
                <c:pt idx="1195">
                  <c:v>43001</c:v>
                </c:pt>
                <c:pt idx="1196">
                  <c:v>43000</c:v>
                </c:pt>
                <c:pt idx="1197">
                  <c:v>42999</c:v>
                </c:pt>
                <c:pt idx="1198">
                  <c:v>42998</c:v>
                </c:pt>
                <c:pt idx="1199">
                  <c:v>42997</c:v>
                </c:pt>
                <c:pt idx="1200">
                  <c:v>42996</c:v>
                </c:pt>
                <c:pt idx="1201">
                  <c:v>42995</c:v>
                </c:pt>
                <c:pt idx="1202">
                  <c:v>42994</c:v>
                </c:pt>
                <c:pt idx="1203">
                  <c:v>42993</c:v>
                </c:pt>
                <c:pt idx="1204">
                  <c:v>42992</c:v>
                </c:pt>
                <c:pt idx="1205">
                  <c:v>42991</c:v>
                </c:pt>
                <c:pt idx="1206">
                  <c:v>42990</c:v>
                </c:pt>
                <c:pt idx="1207">
                  <c:v>42989</c:v>
                </c:pt>
                <c:pt idx="1208">
                  <c:v>42988</c:v>
                </c:pt>
                <c:pt idx="1209">
                  <c:v>42987</c:v>
                </c:pt>
                <c:pt idx="1210">
                  <c:v>42986</c:v>
                </c:pt>
                <c:pt idx="1211">
                  <c:v>42985</c:v>
                </c:pt>
                <c:pt idx="1212">
                  <c:v>42984</c:v>
                </c:pt>
                <c:pt idx="1213">
                  <c:v>42983</c:v>
                </c:pt>
                <c:pt idx="1214">
                  <c:v>42982</c:v>
                </c:pt>
                <c:pt idx="1215">
                  <c:v>42981</c:v>
                </c:pt>
                <c:pt idx="1216">
                  <c:v>42980</c:v>
                </c:pt>
                <c:pt idx="1217">
                  <c:v>42979</c:v>
                </c:pt>
                <c:pt idx="1218">
                  <c:v>42978</c:v>
                </c:pt>
                <c:pt idx="1219">
                  <c:v>42977</c:v>
                </c:pt>
                <c:pt idx="1220">
                  <c:v>42976</c:v>
                </c:pt>
                <c:pt idx="1221">
                  <c:v>42975</c:v>
                </c:pt>
                <c:pt idx="1222">
                  <c:v>42974</c:v>
                </c:pt>
                <c:pt idx="1223">
                  <c:v>42973</c:v>
                </c:pt>
                <c:pt idx="1224">
                  <c:v>42972</c:v>
                </c:pt>
                <c:pt idx="1225">
                  <c:v>42971</c:v>
                </c:pt>
                <c:pt idx="1226">
                  <c:v>42970</c:v>
                </c:pt>
                <c:pt idx="1227">
                  <c:v>42969</c:v>
                </c:pt>
                <c:pt idx="1228">
                  <c:v>42968</c:v>
                </c:pt>
                <c:pt idx="1229">
                  <c:v>42967</c:v>
                </c:pt>
                <c:pt idx="1230">
                  <c:v>42966</c:v>
                </c:pt>
                <c:pt idx="1231">
                  <c:v>42965</c:v>
                </c:pt>
                <c:pt idx="1232">
                  <c:v>42964</c:v>
                </c:pt>
                <c:pt idx="1233">
                  <c:v>42963</c:v>
                </c:pt>
                <c:pt idx="1234">
                  <c:v>42962</c:v>
                </c:pt>
                <c:pt idx="1235">
                  <c:v>42961</c:v>
                </c:pt>
                <c:pt idx="1236">
                  <c:v>42960</c:v>
                </c:pt>
                <c:pt idx="1237">
                  <c:v>42959</c:v>
                </c:pt>
                <c:pt idx="1238">
                  <c:v>42958</c:v>
                </c:pt>
                <c:pt idx="1239">
                  <c:v>42957</c:v>
                </c:pt>
                <c:pt idx="1240">
                  <c:v>42956</c:v>
                </c:pt>
                <c:pt idx="1241">
                  <c:v>42955</c:v>
                </c:pt>
                <c:pt idx="1242">
                  <c:v>42954</c:v>
                </c:pt>
                <c:pt idx="1243">
                  <c:v>42953</c:v>
                </c:pt>
                <c:pt idx="1244">
                  <c:v>42952</c:v>
                </c:pt>
                <c:pt idx="1245">
                  <c:v>42951</c:v>
                </c:pt>
                <c:pt idx="1246">
                  <c:v>42950</c:v>
                </c:pt>
                <c:pt idx="1247">
                  <c:v>42949</c:v>
                </c:pt>
                <c:pt idx="1248">
                  <c:v>42948</c:v>
                </c:pt>
                <c:pt idx="1249">
                  <c:v>42947</c:v>
                </c:pt>
                <c:pt idx="1250">
                  <c:v>42946</c:v>
                </c:pt>
                <c:pt idx="1251">
                  <c:v>42945</c:v>
                </c:pt>
                <c:pt idx="1252">
                  <c:v>42944</c:v>
                </c:pt>
                <c:pt idx="1253">
                  <c:v>42943</c:v>
                </c:pt>
                <c:pt idx="1254">
                  <c:v>42942</c:v>
                </c:pt>
                <c:pt idx="1255">
                  <c:v>42941</c:v>
                </c:pt>
                <c:pt idx="1256">
                  <c:v>42940</c:v>
                </c:pt>
                <c:pt idx="1257">
                  <c:v>42939</c:v>
                </c:pt>
                <c:pt idx="1258">
                  <c:v>42938</c:v>
                </c:pt>
                <c:pt idx="1259">
                  <c:v>42937</c:v>
                </c:pt>
                <c:pt idx="1260">
                  <c:v>42936</c:v>
                </c:pt>
                <c:pt idx="1261">
                  <c:v>42935</c:v>
                </c:pt>
                <c:pt idx="1262">
                  <c:v>42934</c:v>
                </c:pt>
                <c:pt idx="1263">
                  <c:v>42933</c:v>
                </c:pt>
                <c:pt idx="1264">
                  <c:v>42932</c:v>
                </c:pt>
                <c:pt idx="1265">
                  <c:v>42931</c:v>
                </c:pt>
                <c:pt idx="1266">
                  <c:v>42930</c:v>
                </c:pt>
                <c:pt idx="1267">
                  <c:v>42929</c:v>
                </c:pt>
                <c:pt idx="1268">
                  <c:v>42928</c:v>
                </c:pt>
                <c:pt idx="1269">
                  <c:v>42927</c:v>
                </c:pt>
                <c:pt idx="1270">
                  <c:v>42926</c:v>
                </c:pt>
                <c:pt idx="1271">
                  <c:v>42925</c:v>
                </c:pt>
                <c:pt idx="1272">
                  <c:v>42924</c:v>
                </c:pt>
                <c:pt idx="1273">
                  <c:v>42923</c:v>
                </c:pt>
                <c:pt idx="1274">
                  <c:v>42922</c:v>
                </c:pt>
                <c:pt idx="1275">
                  <c:v>42921</c:v>
                </c:pt>
                <c:pt idx="1276">
                  <c:v>42920</c:v>
                </c:pt>
                <c:pt idx="1277">
                  <c:v>42919</c:v>
                </c:pt>
                <c:pt idx="1278">
                  <c:v>42918</c:v>
                </c:pt>
                <c:pt idx="1279">
                  <c:v>42917</c:v>
                </c:pt>
                <c:pt idx="1280">
                  <c:v>42916</c:v>
                </c:pt>
                <c:pt idx="1281">
                  <c:v>42915</c:v>
                </c:pt>
                <c:pt idx="1282">
                  <c:v>42914</c:v>
                </c:pt>
                <c:pt idx="1283">
                  <c:v>42913</c:v>
                </c:pt>
                <c:pt idx="1284">
                  <c:v>42912</c:v>
                </c:pt>
                <c:pt idx="1285">
                  <c:v>42911</c:v>
                </c:pt>
                <c:pt idx="1286">
                  <c:v>42910</c:v>
                </c:pt>
                <c:pt idx="1287">
                  <c:v>42909</c:v>
                </c:pt>
                <c:pt idx="1288">
                  <c:v>42908</c:v>
                </c:pt>
                <c:pt idx="1289">
                  <c:v>42907</c:v>
                </c:pt>
                <c:pt idx="1290">
                  <c:v>42906</c:v>
                </c:pt>
                <c:pt idx="1291">
                  <c:v>42905</c:v>
                </c:pt>
                <c:pt idx="1292">
                  <c:v>42904</c:v>
                </c:pt>
                <c:pt idx="1293">
                  <c:v>42903</c:v>
                </c:pt>
                <c:pt idx="1294">
                  <c:v>42902</c:v>
                </c:pt>
                <c:pt idx="1295">
                  <c:v>42901</c:v>
                </c:pt>
                <c:pt idx="1296">
                  <c:v>42900</c:v>
                </c:pt>
                <c:pt idx="1297">
                  <c:v>42899</c:v>
                </c:pt>
                <c:pt idx="1298">
                  <c:v>42898</c:v>
                </c:pt>
                <c:pt idx="1299">
                  <c:v>42897</c:v>
                </c:pt>
                <c:pt idx="1300">
                  <c:v>42896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42890</c:v>
                </c:pt>
                <c:pt idx="1307">
                  <c:v>42889</c:v>
                </c:pt>
                <c:pt idx="1308">
                  <c:v>42888</c:v>
                </c:pt>
                <c:pt idx="1309">
                  <c:v>42887</c:v>
                </c:pt>
                <c:pt idx="1310">
                  <c:v>42886</c:v>
                </c:pt>
                <c:pt idx="1311">
                  <c:v>42885</c:v>
                </c:pt>
                <c:pt idx="1312">
                  <c:v>42884</c:v>
                </c:pt>
                <c:pt idx="1313">
                  <c:v>42883</c:v>
                </c:pt>
                <c:pt idx="1314">
                  <c:v>42882</c:v>
                </c:pt>
                <c:pt idx="1315">
                  <c:v>42881</c:v>
                </c:pt>
                <c:pt idx="1316">
                  <c:v>42880</c:v>
                </c:pt>
                <c:pt idx="1317">
                  <c:v>42879</c:v>
                </c:pt>
                <c:pt idx="1318">
                  <c:v>42878</c:v>
                </c:pt>
                <c:pt idx="1319">
                  <c:v>42877</c:v>
                </c:pt>
                <c:pt idx="1320">
                  <c:v>42876</c:v>
                </c:pt>
                <c:pt idx="1321">
                  <c:v>42875</c:v>
                </c:pt>
                <c:pt idx="1322">
                  <c:v>42874</c:v>
                </c:pt>
                <c:pt idx="1323">
                  <c:v>42873</c:v>
                </c:pt>
                <c:pt idx="1324">
                  <c:v>42872</c:v>
                </c:pt>
                <c:pt idx="1325">
                  <c:v>42871</c:v>
                </c:pt>
                <c:pt idx="1326">
                  <c:v>42870</c:v>
                </c:pt>
                <c:pt idx="1327">
                  <c:v>42869</c:v>
                </c:pt>
                <c:pt idx="1328">
                  <c:v>42868</c:v>
                </c:pt>
                <c:pt idx="1329">
                  <c:v>42867</c:v>
                </c:pt>
                <c:pt idx="1330">
                  <c:v>42866</c:v>
                </c:pt>
                <c:pt idx="1331">
                  <c:v>42865</c:v>
                </c:pt>
                <c:pt idx="1332">
                  <c:v>42864</c:v>
                </c:pt>
                <c:pt idx="1333">
                  <c:v>42863</c:v>
                </c:pt>
                <c:pt idx="1334">
                  <c:v>42862</c:v>
                </c:pt>
                <c:pt idx="1335">
                  <c:v>42861</c:v>
                </c:pt>
                <c:pt idx="1336">
                  <c:v>42860</c:v>
                </c:pt>
                <c:pt idx="1337">
                  <c:v>42859</c:v>
                </c:pt>
                <c:pt idx="1338">
                  <c:v>42858</c:v>
                </c:pt>
                <c:pt idx="1339">
                  <c:v>42857</c:v>
                </c:pt>
                <c:pt idx="1340">
                  <c:v>42856</c:v>
                </c:pt>
                <c:pt idx="1341">
                  <c:v>42855</c:v>
                </c:pt>
                <c:pt idx="1342">
                  <c:v>42854</c:v>
                </c:pt>
                <c:pt idx="1343">
                  <c:v>42853</c:v>
                </c:pt>
                <c:pt idx="1344">
                  <c:v>42852</c:v>
                </c:pt>
                <c:pt idx="1345">
                  <c:v>42851</c:v>
                </c:pt>
                <c:pt idx="1346">
                  <c:v>42850</c:v>
                </c:pt>
                <c:pt idx="1347">
                  <c:v>42849</c:v>
                </c:pt>
                <c:pt idx="1348">
                  <c:v>42848</c:v>
                </c:pt>
                <c:pt idx="1349">
                  <c:v>42847</c:v>
                </c:pt>
                <c:pt idx="1350">
                  <c:v>42846</c:v>
                </c:pt>
                <c:pt idx="1351">
                  <c:v>42845</c:v>
                </c:pt>
                <c:pt idx="1352">
                  <c:v>42844</c:v>
                </c:pt>
                <c:pt idx="1353">
                  <c:v>42843</c:v>
                </c:pt>
                <c:pt idx="1354">
                  <c:v>42842</c:v>
                </c:pt>
                <c:pt idx="1355">
                  <c:v>42841</c:v>
                </c:pt>
                <c:pt idx="1356">
                  <c:v>42840</c:v>
                </c:pt>
                <c:pt idx="1357">
                  <c:v>42839</c:v>
                </c:pt>
                <c:pt idx="1358">
                  <c:v>42838</c:v>
                </c:pt>
                <c:pt idx="1359">
                  <c:v>42837</c:v>
                </c:pt>
                <c:pt idx="1360">
                  <c:v>42836</c:v>
                </c:pt>
                <c:pt idx="1361">
                  <c:v>42835</c:v>
                </c:pt>
                <c:pt idx="1362">
                  <c:v>42834</c:v>
                </c:pt>
                <c:pt idx="1363">
                  <c:v>42833</c:v>
                </c:pt>
                <c:pt idx="1364">
                  <c:v>42832</c:v>
                </c:pt>
                <c:pt idx="1365">
                  <c:v>42831</c:v>
                </c:pt>
                <c:pt idx="1366">
                  <c:v>42830</c:v>
                </c:pt>
                <c:pt idx="1367">
                  <c:v>42829</c:v>
                </c:pt>
                <c:pt idx="1368">
                  <c:v>42828</c:v>
                </c:pt>
                <c:pt idx="1369">
                  <c:v>42827</c:v>
                </c:pt>
                <c:pt idx="1370">
                  <c:v>42826</c:v>
                </c:pt>
                <c:pt idx="1371">
                  <c:v>42825</c:v>
                </c:pt>
                <c:pt idx="1372">
                  <c:v>42824</c:v>
                </c:pt>
                <c:pt idx="1373">
                  <c:v>42823</c:v>
                </c:pt>
                <c:pt idx="1374">
                  <c:v>42822</c:v>
                </c:pt>
                <c:pt idx="1375">
                  <c:v>42821</c:v>
                </c:pt>
                <c:pt idx="1376">
                  <c:v>42820</c:v>
                </c:pt>
                <c:pt idx="1377">
                  <c:v>42819</c:v>
                </c:pt>
                <c:pt idx="1378">
                  <c:v>42818</c:v>
                </c:pt>
                <c:pt idx="1379">
                  <c:v>42817</c:v>
                </c:pt>
                <c:pt idx="1380">
                  <c:v>42816</c:v>
                </c:pt>
                <c:pt idx="1381">
                  <c:v>42815</c:v>
                </c:pt>
                <c:pt idx="1382">
                  <c:v>42814</c:v>
                </c:pt>
                <c:pt idx="1383">
                  <c:v>42813</c:v>
                </c:pt>
                <c:pt idx="1384">
                  <c:v>42812</c:v>
                </c:pt>
                <c:pt idx="1385">
                  <c:v>42811</c:v>
                </c:pt>
                <c:pt idx="1386">
                  <c:v>42810</c:v>
                </c:pt>
                <c:pt idx="1387">
                  <c:v>42809</c:v>
                </c:pt>
                <c:pt idx="1388">
                  <c:v>42808</c:v>
                </c:pt>
                <c:pt idx="1389">
                  <c:v>42807</c:v>
                </c:pt>
                <c:pt idx="1390">
                  <c:v>42806</c:v>
                </c:pt>
                <c:pt idx="1391">
                  <c:v>42805</c:v>
                </c:pt>
                <c:pt idx="1392">
                  <c:v>42804</c:v>
                </c:pt>
                <c:pt idx="1393">
                  <c:v>42803</c:v>
                </c:pt>
                <c:pt idx="1394">
                  <c:v>42802</c:v>
                </c:pt>
                <c:pt idx="1395">
                  <c:v>42801</c:v>
                </c:pt>
                <c:pt idx="1396">
                  <c:v>42800</c:v>
                </c:pt>
                <c:pt idx="1397">
                  <c:v>42799</c:v>
                </c:pt>
                <c:pt idx="1398">
                  <c:v>42798</c:v>
                </c:pt>
                <c:pt idx="1399">
                  <c:v>42797</c:v>
                </c:pt>
                <c:pt idx="1400">
                  <c:v>42796</c:v>
                </c:pt>
                <c:pt idx="1401">
                  <c:v>42795</c:v>
                </c:pt>
                <c:pt idx="1402">
                  <c:v>42794</c:v>
                </c:pt>
                <c:pt idx="1403">
                  <c:v>42793</c:v>
                </c:pt>
                <c:pt idx="1404">
                  <c:v>42792</c:v>
                </c:pt>
                <c:pt idx="1405">
                  <c:v>42791</c:v>
                </c:pt>
                <c:pt idx="1406">
                  <c:v>42790</c:v>
                </c:pt>
                <c:pt idx="1407">
                  <c:v>42789</c:v>
                </c:pt>
                <c:pt idx="1408">
                  <c:v>42788</c:v>
                </c:pt>
                <c:pt idx="1409">
                  <c:v>42787</c:v>
                </c:pt>
                <c:pt idx="1410">
                  <c:v>42786</c:v>
                </c:pt>
                <c:pt idx="1411">
                  <c:v>42785</c:v>
                </c:pt>
                <c:pt idx="1412">
                  <c:v>42784</c:v>
                </c:pt>
                <c:pt idx="1413">
                  <c:v>42783</c:v>
                </c:pt>
                <c:pt idx="1414">
                  <c:v>42782</c:v>
                </c:pt>
                <c:pt idx="1415">
                  <c:v>42781</c:v>
                </c:pt>
                <c:pt idx="1416">
                  <c:v>42780</c:v>
                </c:pt>
                <c:pt idx="1417">
                  <c:v>42779</c:v>
                </c:pt>
                <c:pt idx="1418">
                  <c:v>42778</c:v>
                </c:pt>
                <c:pt idx="1419">
                  <c:v>42777</c:v>
                </c:pt>
                <c:pt idx="1420">
                  <c:v>42776</c:v>
                </c:pt>
                <c:pt idx="1421">
                  <c:v>42775</c:v>
                </c:pt>
                <c:pt idx="1422">
                  <c:v>42774</c:v>
                </c:pt>
                <c:pt idx="1423">
                  <c:v>42773</c:v>
                </c:pt>
                <c:pt idx="1424">
                  <c:v>42772</c:v>
                </c:pt>
                <c:pt idx="1425">
                  <c:v>42771</c:v>
                </c:pt>
                <c:pt idx="1426">
                  <c:v>42770</c:v>
                </c:pt>
                <c:pt idx="1427">
                  <c:v>42769</c:v>
                </c:pt>
                <c:pt idx="1428">
                  <c:v>42768</c:v>
                </c:pt>
                <c:pt idx="1429">
                  <c:v>42767</c:v>
                </c:pt>
                <c:pt idx="1430">
                  <c:v>42766</c:v>
                </c:pt>
                <c:pt idx="1431">
                  <c:v>42765</c:v>
                </c:pt>
                <c:pt idx="1432">
                  <c:v>42764</c:v>
                </c:pt>
                <c:pt idx="1433">
                  <c:v>42763</c:v>
                </c:pt>
                <c:pt idx="1434">
                  <c:v>42762</c:v>
                </c:pt>
                <c:pt idx="1435">
                  <c:v>42761</c:v>
                </c:pt>
                <c:pt idx="1436">
                  <c:v>42760</c:v>
                </c:pt>
                <c:pt idx="1437">
                  <c:v>42759</c:v>
                </c:pt>
                <c:pt idx="1438">
                  <c:v>42758</c:v>
                </c:pt>
                <c:pt idx="1439">
                  <c:v>42757</c:v>
                </c:pt>
                <c:pt idx="1440">
                  <c:v>42756</c:v>
                </c:pt>
                <c:pt idx="1441">
                  <c:v>42755</c:v>
                </c:pt>
                <c:pt idx="1442">
                  <c:v>42754</c:v>
                </c:pt>
                <c:pt idx="1443">
                  <c:v>42753</c:v>
                </c:pt>
                <c:pt idx="1444">
                  <c:v>42752</c:v>
                </c:pt>
                <c:pt idx="1445">
                  <c:v>42751</c:v>
                </c:pt>
                <c:pt idx="1446">
                  <c:v>42750</c:v>
                </c:pt>
                <c:pt idx="1447">
                  <c:v>42749</c:v>
                </c:pt>
                <c:pt idx="1448">
                  <c:v>42748</c:v>
                </c:pt>
                <c:pt idx="1449">
                  <c:v>42747</c:v>
                </c:pt>
                <c:pt idx="1450">
                  <c:v>42746</c:v>
                </c:pt>
                <c:pt idx="1451">
                  <c:v>42745</c:v>
                </c:pt>
                <c:pt idx="1452">
                  <c:v>42744</c:v>
                </c:pt>
                <c:pt idx="1453">
                  <c:v>42743</c:v>
                </c:pt>
                <c:pt idx="1454">
                  <c:v>42742</c:v>
                </c:pt>
                <c:pt idx="1455">
                  <c:v>42741</c:v>
                </c:pt>
                <c:pt idx="1456">
                  <c:v>42740</c:v>
                </c:pt>
                <c:pt idx="1457">
                  <c:v>42739</c:v>
                </c:pt>
                <c:pt idx="1458">
                  <c:v>42738</c:v>
                </c:pt>
                <c:pt idx="1459">
                  <c:v>42737</c:v>
                </c:pt>
                <c:pt idx="1460">
                  <c:v>42736</c:v>
                </c:pt>
                <c:pt idx="1461">
                  <c:v>42735</c:v>
                </c:pt>
                <c:pt idx="1462">
                  <c:v>42734</c:v>
                </c:pt>
                <c:pt idx="1463">
                  <c:v>42733</c:v>
                </c:pt>
                <c:pt idx="1464">
                  <c:v>42732</c:v>
                </c:pt>
                <c:pt idx="1465">
                  <c:v>42731</c:v>
                </c:pt>
                <c:pt idx="1466">
                  <c:v>42730</c:v>
                </c:pt>
                <c:pt idx="1467">
                  <c:v>42729</c:v>
                </c:pt>
                <c:pt idx="1468">
                  <c:v>42728</c:v>
                </c:pt>
                <c:pt idx="1469">
                  <c:v>42727</c:v>
                </c:pt>
                <c:pt idx="1470">
                  <c:v>42726</c:v>
                </c:pt>
                <c:pt idx="1471">
                  <c:v>42725</c:v>
                </c:pt>
                <c:pt idx="1472">
                  <c:v>42724</c:v>
                </c:pt>
                <c:pt idx="1473">
                  <c:v>42723</c:v>
                </c:pt>
                <c:pt idx="1474">
                  <c:v>42722</c:v>
                </c:pt>
                <c:pt idx="1475">
                  <c:v>42721</c:v>
                </c:pt>
                <c:pt idx="1476">
                  <c:v>42720</c:v>
                </c:pt>
                <c:pt idx="1477">
                  <c:v>42719</c:v>
                </c:pt>
                <c:pt idx="1478">
                  <c:v>42718</c:v>
                </c:pt>
                <c:pt idx="1479">
                  <c:v>42717</c:v>
                </c:pt>
                <c:pt idx="1480">
                  <c:v>42716</c:v>
                </c:pt>
                <c:pt idx="1481">
                  <c:v>42715</c:v>
                </c:pt>
                <c:pt idx="1482">
                  <c:v>42714</c:v>
                </c:pt>
                <c:pt idx="1483">
                  <c:v>42713</c:v>
                </c:pt>
                <c:pt idx="1484">
                  <c:v>42712</c:v>
                </c:pt>
                <c:pt idx="1485">
                  <c:v>42711</c:v>
                </c:pt>
                <c:pt idx="1486">
                  <c:v>42710</c:v>
                </c:pt>
                <c:pt idx="1487">
                  <c:v>42709</c:v>
                </c:pt>
                <c:pt idx="1488">
                  <c:v>42708</c:v>
                </c:pt>
                <c:pt idx="1489">
                  <c:v>42707</c:v>
                </c:pt>
                <c:pt idx="1490">
                  <c:v>42706</c:v>
                </c:pt>
                <c:pt idx="1491">
                  <c:v>42705</c:v>
                </c:pt>
                <c:pt idx="1492">
                  <c:v>42704</c:v>
                </c:pt>
                <c:pt idx="1493">
                  <c:v>42703</c:v>
                </c:pt>
                <c:pt idx="1494">
                  <c:v>42702</c:v>
                </c:pt>
                <c:pt idx="1495">
                  <c:v>42701</c:v>
                </c:pt>
                <c:pt idx="1496">
                  <c:v>42700</c:v>
                </c:pt>
                <c:pt idx="1497">
                  <c:v>42699</c:v>
                </c:pt>
                <c:pt idx="1498">
                  <c:v>42698</c:v>
                </c:pt>
                <c:pt idx="1499">
                  <c:v>42697</c:v>
                </c:pt>
                <c:pt idx="1500">
                  <c:v>42696</c:v>
                </c:pt>
                <c:pt idx="1501">
                  <c:v>42695</c:v>
                </c:pt>
                <c:pt idx="1502">
                  <c:v>42694</c:v>
                </c:pt>
                <c:pt idx="1503">
                  <c:v>42693</c:v>
                </c:pt>
                <c:pt idx="1504">
                  <c:v>42692</c:v>
                </c:pt>
                <c:pt idx="1505">
                  <c:v>42691</c:v>
                </c:pt>
                <c:pt idx="1506">
                  <c:v>42690</c:v>
                </c:pt>
                <c:pt idx="1507">
                  <c:v>42689</c:v>
                </c:pt>
                <c:pt idx="1508">
                  <c:v>42688</c:v>
                </c:pt>
                <c:pt idx="1509">
                  <c:v>42687</c:v>
                </c:pt>
                <c:pt idx="1510">
                  <c:v>42686</c:v>
                </c:pt>
                <c:pt idx="1511">
                  <c:v>42685</c:v>
                </c:pt>
                <c:pt idx="1512">
                  <c:v>42684</c:v>
                </c:pt>
                <c:pt idx="1513">
                  <c:v>42683</c:v>
                </c:pt>
                <c:pt idx="1514">
                  <c:v>42682</c:v>
                </c:pt>
                <c:pt idx="1515">
                  <c:v>42681</c:v>
                </c:pt>
                <c:pt idx="1516">
                  <c:v>42680</c:v>
                </c:pt>
                <c:pt idx="1517">
                  <c:v>42679</c:v>
                </c:pt>
                <c:pt idx="1518">
                  <c:v>42678</c:v>
                </c:pt>
                <c:pt idx="1519">
                  <c:v>42677</c:v>
                </c:pt>
                <c:pt idx="1520">
                  <c:v>42676</c:v>
                </c:pt>
                <c:pt idx="1521">
                  <c:v>42675</c:v>
                </c:pt>
                <c:pt idx="1522">
                  <c:v>42674</c:v>
                </c:pt>
                <c:pt idx="1523">
                  <c:v>42673</c:v>
                </c:pt>
                <c:pt idx="1524">
                  <c:v>42672</c:v>
                </c:pt>
                <c:pt idx="1525">
                  <c:v>42671</c:v>
                </c:pt>
                <c:pt idx="1526">
                  <c:v>42670</c:v>
                </c:pt>
                <c:pt idx="1527">
                  <c:v>42669</c:v>
                </c:pt>
                <c:pt idx="1528">
                  <c:v>42668</c:v>
                </c:pt>
                <c:pt idx="1529">
                  <c:v>42667</c:v>
                </c:pt>
                <c:pt idx="1530">
                  <c:v>42666</c:v>
                </c:pt>
                <c:pt idx="1531">
                  <c:v>42665</c:v>
                </c:pt>
                <c:pt idx="1532">
                  <c:v>42664</c:v>
                </c:pt>
                <c:pt idx="1533">
                  <c:v>42663</c:v>
                </c:pt>
                <c:pt idx="1534">
                  <c:v>42662</c:v>
                </c:pt>
                <c:pt idx="1535">
                  <c:v>42661</c:v>
                </c:pt>
                <c:pt idx="1536">
                  <c:v>42660</c:v>
                </c:pt>
                <c:pt idx="1537">
                  <c:v>42659</c:v>
                </c:pt>
                <c:pt idx="1538">
                  <c:v>42658</c:v>
                </c:pt>
                <c:pt idx="1539">
                  <c:v>42657</c:v>
                </c:pt>
                <c:pt idx="1540">
                  <c:v>42656</c:v>
                </c:pt>
                <c:pt idx="1541">
                  <c:v>42655</c:v>
                </c:pt>
                <c:pt idx="1542">
                  <c:v>42654</c:v>
                </c:pt>
                <c:pt idx="1543">
                  <c:v>42653</c:v>
                </c:pt>
                <c:pt idx="1544">
                  <c:v>42652</c:v>
                </c:pt>
                <c:pt idx="1545">
                  <c:v>42651</c:v>
                </c:pt>
                <c:pt idx="1546">
                  <c:v>42650</c:v>
                </c:pt>
                <c:pt idx="1547">
                  <c:v>42649</c:v>
                </c:pt>
                <c:pt idx="1548">
                  <c:v>42648</c:v>
                </c:pt>
                <c:pt idx="1549">
                  <c:v>42647</c:v>
                </c:pt>
                <c:pt idx="1550">
                  <c:v>42646</c:v>
                </c:pt>
                <c:pt idx="1551">
                  <c:v>42645</c:v>
                </c:pt>
                <c:pt idx="1552">
                  <c:v>42644</c:v>
                </c:pt>
                <c:pt idx="1553">
                  <c:v>42643</c:v>
                </c:pt>
                <c:pt idx="1554">
                  <c:v>42642</c:v>
                </c:pt>
                <c:pt idx="1555">
                  <c:v>42641</c:v>
                </c:pt>
                <c:pt idx="1556">
                  <c:v>42640</c:v>
                </c:pt>
                <c:pt idx="1557">
                  <c:v>42639</c:v>
                </c:pt>
                <c:pt idx="1558">
                  <c:v>42638</c:v>
                </c:pt>
                <c:pt idx="1559">
                  <c:v>42637</c:v>
                </c:pt>
                <c:pt idx="1560">
                  <c:v>42636</c:v>
                </c:pt>
                <c:pt idx="1561">
                  <c:v>42635</c:v>
                </c:pt>
                <c:pt idx="1562">
                  <c:v>42634</c:v>
                </c:pt>
                <c:pt idx="1563">
                  <c:v>42633</c:v>
                </c:pt>
                <c:pt idx="1564">
                  <c:v>42632</c:v>
                </c:pt>
                <c:pt idx="1565">
                  <c:v>42631</c:v>
                </c:pt>
                <c:pt idx="1566">
                  <c:v>42630</c:v>
                </c:pt>
                <c:pt idx="1567">
                  <c:v>42629</c:v>
                </c:pt>
                <c:pt idx="1568">
                  <c:v>42628</c:v>
                </c:pt>
                <c:pt idx="1569">
                  <c:v>42627</c:v>
                </c:pt>
                <c:pt idx="1570">
                  <c:v>42626</c:v>
                </c:pt>
                <c:pt idx="1571">
                  <c:v>42625</c:v>
                </c:pt>
                <c:pt idx="1572">
                  <c:v>42624</c:v>
                </c:pt>
                <c:pt idx="1573">
                  <c:v>42623</c:v>
                </c:pt>
                <c:pt idx="1574">
                  <c:v>42622</c:v>
                </c:pt>
                <c:pt idx="1575">
                  <c:v>42621</c:v>
                </c:pt>
                <c:pt idx="1576">
                  <c:v>42620</c:v>
                </c:pt>
                <c:pt idx="1577">
                  <c:v>42619</c:v>
                </c:pt>
                <c:pt idx="1578">
                  <c:v>42618</c:v>
                </c:pt>
                <c:pt idx="1579">
                  <c:v>42617</c:v>
                </c:pt>
                <c:pt idx="1580">
                  <c:v>42616</c:v>
                </c:pt>
                <c:pt idx="1581">
                  <c:v>42615</c:v>
                </c:pt>
                <c:pt idx="1582">
                  <c:v>42614</c:v>
                </c:pt>
                <c:pt idx="1583">
                  <c:v>42613</c:v>
                </c:pt>
                <c:pt idx="1584">
                  <c:v>42612</c:v>
                </c:pt>
                <c:pt idx="1585">
                  <c:v>42611</c:v>
                </c:pt>
                <c:pt idx="1586">
                  <c:v>42610</c:v>
                </c:pt>
                <c:pt idx="1587">
                  <c:v>42609</c:v>
                </c:pt>
                <c:pt idx="1588">
                  <c:v>42608</c:v>
                </c:pt>
                <c:pt idx="1589">
                  <c:v>42607</c:v>
                </c:pt>
                <c:pt idx="1590">
                  <c:v>42606</c:v>
                </c:pt>
                <c:pt idx="1591">
                  <c:v>42605</c:v>
                </c:pt>
                <c:pt idx="1592">
                  <c:v>42604</c:v>
                </c:pt>
                <c:pt idx="1593">
                  <c:v>42603</c:v>
                </c:pt>
                <c:pt idx="1594">
                  <c:v>42602</c:v>
                </c:pt>
                <c:pt idx="1595">
                  <c:v>42601</c:v>
                </c:pt>
                <c:pt idx="1596">
                  <c:v>42600</c:v>
                </c:pt>
                <c:pt idx="1597">
                  <c:v>42599</c:v>
                </c:pt>
                <c:pt idx="1598">
                  <c:v>42598</c:v>
                </c:pt>
                <c:pt idx="1599">
                  <c:v>42597</c:v>
                </c:pt>
                <c:pt idx="1600">
                  <c:v>42596</c:v>
                </c:pt>
                <c:pt idx="1601">
                  <c:v>42595</c:v>
                </c:pt>
                <c:pt idx="1602">
                  <c:v>42594</c:v>
                </c:pt>
                <c:pt idx="1603">
                  <c:v>42593</c:v>
                </c:pt>
                <c:pt idx="1604">
                  <c:v>42592</c:v>
                </c:pt>
                <c:pt idx="1605">
                  <c:v>42591</c:v>
                </c:pt>
                <c:pt idx="1606">
                  <c:v>42590</c:v>
                </c:pt>
                <c:pt idx="1607">
                  <c:v>42589</c:v>
                </c:pt>
                <c:pt idx="1608">
                  <c:v>42588</c:v>
                </c:pt>
                <c:pt idx="1609">
                  <c:v>42587</c:v>
                </c:pt>
                <c:pt idx="1610">
                  <c:v>42586</c:v>
                </c:pt>
                <c:pt idx="1611">
                  <c:v>42585</c:v>
                </c:pt>
                <c:pt idx="1612">
                  <c:v>42584</c:v>
                </c:pt>
                <c:pt idx="1613">
                  <c:v>42583</c:v>
                </c:pt>
                <c:pt idx="1614">
                  <c:v>42582</c:v>
                </c:pt>
                <c:pt idx="1615">
                  <c:v>42581</c:v>
                </c:pt>
                <c:pt idx="1616">
                  <c:v>42580</c:v>
                </c:pt>
                <c:pt idx="1617">
                  <c:v>42579</c:v>
                </c:pt>
                <c:pt idx="1618">
                  <c:v>42578</c:v>
                </c:pt>
                <c:pt idx="1619">
                  <c:v>42577</c:v>
                </c:pt>
                <c:pt idx="1620">
                  <c:v>42576</c:v>
                </c:pt>
                <c:pt idx="1621">
                  <c:v>42575</c:v>
                </c:pt>
                <c:pt idx="1622">
                  <c:v>42574</c:v>
                </c:pt>
                <c:pt idx="1623">
                  <c:v>42573</c:v>
                </c:pt>
                <c:pt idx="1624">
                  <c:v>42572</c:v>
                </c:pt>
                <c:pt idx="1625">
                  <c:v>42571</c:v>
                </c:pt>
                <c:pt idx="1626">
                  <c:v>42570</c:v>
                </c:pt>
                <c:pt idx="1627">
                  <c:v>42569</c:v>
                </c:pt>
                <c:pt idx="1628">
                  <c:v>42568</c:v>
                </c:pt>
                <c:pt idx="1629">
                  <c:v>42567</c:v>
                </c:pt>
                <c:pt idx="1630">
                  <c:v>42566</c:v>
                </c:pt>
                <c:pt idx="1631">
                  <c:v>42565</c:v>
                </c:pt>
                <c:pt idx="1632">
                  <c:v>42564</c:v>
                </c:pt>
                <c:pt idx="1633">
                  <c:v>42563</c:v>
                </c:pt>
                <c:pt idx="1634">
                  <c:v>42562</c:v>
                </c:pt>
                <c:pt idx="1635">
                  <c:v>42561</c:v>
                </c:pt>
                <c:pt idx="1636">
                  <c:v>42560</c:v>
                </c:pt>
                <c:pt idx="1637">
                  <c:v>42559</c:v>
                </c:pt>
                <c:pt idx="1638">
                  <c:v>42558</c:v>
                </c:pt>
                <c:pt idx="1639">
                  <c:v>42557</c:v>
                </c:pt>
                <c:pt idx="1640">
                  <c:v>42556</c:v>
                </c:pt>
                <c:pt idx="1641">
                  <c:v>42555</c:v>
                </c:pt>
                <c:pt idx="1642">
                  <c:v>42554</c:v>
                </c:pt>
                <c:pt idx="1643">
                  <c:v>42553</c:v>
                </c:pt>
                <c:pt idx="1644">
                  <c:v>42552</c:v>
                </c:pt>
                <c:pt idx="1645">
                  <c:v>42551</c:v>
                </c:pt>
                <c:pt idx="1646">
                  <c:v>42550</c:v>
                </c:pt>
                <c:pt idx="1647">
                  <c:v>42549</c:v>
                </c:pt>
                <c:pt idx="1648">
                  <c:v>42548</c:v>
                </c:pt>
                <c:pt idx="1649">
                  <c:v>42547</c:v>
                </c:pt>
                <c:pt idx="1650">
                  <c:v>42546</c:v>
                </c:pt>
                <c:pt idx="1651">
                  <c:v>42545</c:v>
                </c:pt>
                <c:pt idx="1652">
                  <c:v>42544</c:v>
                </c:pt>
                <c:pt idx="1653">
                  <c:v>42543</c:v>
                </c:pt>
                <c:pt idx="1654">
                  <c:v>42542</c:v>
                </c:pt>
                <c:pt idx="1655">
                  <c:v>42541</c:v>
                </c:pt>
                <c:pt idx="1656">
                  <c:v>42540</c:v>
                </c:pt>
                <c:pt idx="1657">
                  <c:v>42539</c:v>
                </c:pt>
                <c:pt idx="1658">
                  <c:v>42538</c:v>
                </c:pt>
                <c:pt idx="1659">
                  <c:v>42537</c:v>
                </c:pt>
                <c:pt idx="1660">
                  <c:v>42536</c:v>
                </c:pt>
                <c:pt idx="1661">
                  <c:v>42535</c:v>
                </c:pt>
                <c:pt idx="1662">
                  <c:v>42534</c:v>
                </c:pt>
                <c:pt idx="1663">
                  <c:v>42533</c:v>
                </c:pt>
                <c:pt idx="1664">
                  <c:v>42532</c:v>
                </c:pt>
                <c:pt idx="1665">
                  <c:v>42531</c:v>
                </c:pt>
                <c:pt idx="1666">
                  <c:v>42530</c:v>
                </c:pt>
                <c:pt idx="1667">
                  <c:v>42529</c:v>
                </c:pt>
                <c:pt idx="1668">
                  <c:v>42528</c:v>
                </c:pt>
                <c:pt idx="1669">
                  <c:v>42527</c:v>
                </c:pt>
                <c:pt idx="1670">
                  <c:v>42526</c:v>
                </c:pt>
                <c:pt idx="1671">
                  <c:v>42525</c:v>
                </c:pt>
                <c:pt idx="1672">
                  <c:v>42524</c:v>
                </c:pt>
                <c:pt idx="1673">
                  <c:v>42523</c:v>
                </c:pt>
                <c:pt idx="1674">
                  <c:v>42522</c:v>
                </c:pt>
                <c:pt idx="1675">
                  <c:v>42521</c:v>
                </c:pt>
                <c:pt idx="1676">
                  <c:v>42520</c:v>
                </c:pt>
                <c:pt idx="1677">
                  <c:v>42519</c:v>
                </c:pt>
                <c:pt idx="1678">
                  <c:v>42518</c:v>
                </c:pt>
                <c:pt idx="1679">
                  <c:v>42517</c:v>
                </c:pt>
                <c:pt idx="1680">
                  <c:v>42516</c:v>
                </c:pt>
                <c:pt idx="1681">
                  <c:v>42515</c:v>
                </c:pt>
                <c:pt idx="1682">
                  <c:v>42514</c:v>
                </c:pt>
                <c:pt idx="1683">
                  <c:v>42513</c:v>
                </c:pt>
                <c:pt idx="1684">
                  <c:v>42512</c:v>
                </c:pt>
                <c:pt idx="1685">
                  <c:v>42511</c:v>
                </c:pt>
                <c:pt idx="1686">
                  <c:v>42510</c:v>
                </c:pt>
                <c:pt idx="1687">
                  <c:v>42509</c:v>
                </c:pt>
                <c:pt idx="1688">
                  <c:v>42508</c:v>
                </c:pt>
                <c:pt idx="1689">
                  <c:v>42507</c:v>
                </c:pt>
                <c:pt idx="1690">
                  <c:v>42506</c:v>
                </c:pt>
                <c:pt idx="1691">
                  <c:v>42505</c:v>
                </c:pt>
                <c:pt idx="1692">
                  <c:v>42504</c:v>
                </c:pt>
                <c:pt idx="1693">
                  <c:v>42503</c:v>
                </c:pt>
                <c:pt idx="1694">
                  <c:v>42502</c:v>
                </c:pt>
                <c:pt idx="1695">
                  <c:v>42501</c:v>
                </c:pt>
                <c:pt idx="1696">
                  <c:v>42500</c:v>
                </c:pt>
                <c:pt idx="1697">
                  <c:v>42499</c:v>
                </c:pt>
                <c:pt idx="1698">
                  <c:v>42498</c:v>
                </c:pt>
                <c:pt idx="1699">
                  <c:v>42497</c:v>
                </c:pt>
                <c:pt idx="1700">
                  <c:v>42496</c:v>
                </c:pt>
                <c:pt idx="1701">
                  <c:v>42495</c:v>
                </c:pt>
                <c:pt idx="1702">
                  <c:v>42494</c:v>
                </c:pt>
                <c:pt idx="1703">
                  <c:v>42493</c:v>
                </c:pt>
                <c:pt idx="1704">
                  <c:v>42492</c:v>
                </c:pt>
                <c:pt idx="1705">
                  <c:v>42491</c:v>
                </c:pt>
                <c:pt idx="1706">
                  <c:v>42490</c:v>
                </c:pt>
                <c:pt idx="1707">
                  <c:v>42489</c:v>
                </c:pt>
                <c:pt idx="1708">
                  <c:v>42488</c:v>
                </c:pt>
                <c:pt idx="1709">
                  <c:v>42487</c:v>
                </c:pt>
                <c:pt idx="1710">
                  <c:v>42486</c:v>
                </c:pt>
                <c:pt idx="1711">
                  <c:v>42485</c:v>
                </c:pt>
                <c:pt idx="1712">
                  <c:v>42484</c:v>
                </c:pt>
                <c:pt idx="1713">
                  <c:v>42483</c:v>
                </c:pt>
                <c:pt idx="1714">
                  <c:v>42482</c:v>
                </c:pt>
                <c:pt idx="1715">
                  <c:v>42481</c:v>
                </c:pt>
                <c:pt idx="1716">
                  <c:v>42480</c:v>
                </c:pt>
                <c:pt idx="1717">
                  <c:v>42479</c:v>
                </c:pt>
                <c:pt idx="1718">
                  <c:v>42478</c:v>
                </c:pt>
                <c:pt idx="1719">
                  <c:v>42477</c:v>
                </c:pt>
                <c:pt idx="1720">
                  <c:v>42476</c:v>
                </c:pt>
                <c:pt idx="1721">
                  <c:v>42475</c:v>
                </c:pt>
                <c:pt idx="1722">
                  <c:v>42474</c:v>
                </c:pt>
                <c:pt idx="1723">
                  <c:v>42473</c:v>
                </c:pt>
                <c:pt idx="1724">
                  <c:v>42472</c:v>
                </c:pt>
                <c:pt idx="1725">
                  <c:v>42471</c:v>
                </c:pt>
                <c:pt idx="1726">
                  <c:v>42470</c:v>
                </c:pt>
                <c:pt idx="1727">
                  <c:v>42469</c:v>
                </c:pt>
                <c:pt idx="1728">
                  <c:v>42468</c:v>
                </c:pt>
                <c:pt idx="1729">
                  <c:v>42467</c:v>
                </c:pt>
                <c:pt idx="1730">
                  <c:v>42466</c:v>
                </c:pt>
                <c:pt idx="1731">
                  <c:v>42465</c:v>
                </c:pt>
                <c:pt idx="1732">
                  <c:v>42464</c:v>
                </c:pt>
                <c:pt idx="1733">
                  <c:v>42463</c:v>
                </c:pt>
                <c:pt idx="1734">
                  <c:v>42462</c:v>
                </c:pt>
                <c:pt idx="1735">
                  <c:v>42461</c:v>
                </c:pt>
                <c:pt idx="1736">
                  <c:v>42460</c:v>
                </c:pt>
                <c:pt idx="1737">
                  <c:v>42459</c:v>
                </c:pt>
                <c:pt idx="1738">
                  <c:v>42458</c:v>
                </c:pt>
                <c:pt idx="1739">
                  <c:v>42457</c:v>
                </c:pt>
                <c:pt idx="1740">
                  <c:v>42456</c:v>
                </c:pt>
                <c:pt idx="1741">
                  <c:v>42455</c:v>
                </c:pt>
                <c:pt idx="1742">
                  <c:v>42454</c:v>
                </c:pt>
                <c:pt idx="1743">
                  <c:v>42453</c:v>
                </c:pt>
                <c:pt idx="1744">
                  <c:v>42452</c:v>
                </c:pt>
                <c:pt idx="1745">
                  <c:v>42451</c:v>
                </c:pt>
                <c:pt idx="1746">
                  <c:v>42450</c:v>
                </c:pt>
                <c:pt idx="1747">
                  <c:v>42449</c:v>
                </c:pt>
                <c:pt idx="1748">
                  <c:v>42448</c:v>
                </c:pt>
                <c:pt idx="1749">
                  <c:v>42447</c:v>
                </c:pt>
                <c:pt idx="1750">
                  <c:v>42446</c:v>
                </c:pt>
                <c:pt idx="1751">
                  <c:v>42445</c:v>
                </c:pt>
                <c:pt idx="1752">
                  <c:v>42444</c:v>
                </c:pt>
                <c:pt idx="1753">
                  <c:v>42443</c:v>
                </c:pt>
                <c:pt idx="1754">
                  <c:v>42442</c:v>
                </c:pt>
                <c:pt idx="1755">
                  <c:v>42441</c:v>
                </c:pt>
                <c:pt idx="1756">
                  <c:v>42440</c:v>
                </c:pt>
                <c:pt idx="1757">
                  <c:v>42439</c:v>
                </c:pt>
                <c:pt idx="1758">
                  <c:v>42438</c:v>
                </c:pt>
                <c:pt idx="1759">
                  <c:v>42437</c:v>
                </c:pt>
                <c:pt idx="1760">
                  <c:v>42436</c:v>
                </c:pt>
                <c:pt idx="1761">
                  <c:v>42435</c:v>
                </c:pt>
                <c:pt idx="1762">
                  <c:v>42434</c:v>
                </c:pt>
                <c:pt idx="1763">
                  <c:v>42433</c:v>
                </c:pt>
                <c:pt idx="1764">
                  <c:v>42432</c:v>
                </c:pt>
                <c:pt idx="1765">
                  <c:v>42431</c:v>
                </c:pt>
                <c:pt idx="1766">
                  <c:v>42430</c:v>
                </c:pt>
                <c:pt idx="1767">
                  <c:v>42429</c:v>
                </c:pt>
                <c:pt idx="1768">
                  <c:v>42428</c:v>
                </c:pt>
                <c:pt idx="1769">
                  <c:v>42427</c:v>
                </c:pt>
                <c:pt idx="1770">
                  <c:v>42426</c:v>
                </c:pt>
                <c:pt idx="1771">
                  <c:v>42425</c:v>
                </c:pt>
                <c:pt idx="1772">
                  <c:v>42424</c:v>
                </c:pt>
                <c:pt idx="1773">
                  <c:v>42423</c:v>
                </c:pt>
                <c:pt idx="1774">
                  <c:v>42422</c:v>
                </c:pt>
                <c:pt idx="1775">
                  <c:v>42421</c:v>
                </c:pt>
                <c:pt idx="1776">
                  <c:v>42420</c:v>
                </c:pt>
                <c:pt idx="1777">
                  <c:v>42419</c:v>
                </c:pt>
                <c:pt idx="1778">
                  <c:v>42418</c:v>
                </c:pt>
                <c:pt idx="1779">
                  <c:v>42417</c:v>
                </c:pt>
                <c:pt idx="1780">
                  <c:v>42416</c:v>
                </c:pt>
                <c:pt idx="1781">
                  <c:v>42415</c:v>
                </c:pt>
                <c:pt idx="1782">
                  <c:v>42414</c:v>
                </c:pt>
                <c:pt idx="1783">
                  <c:v>42413</c:v>
                </c:pt>
                <c:pt idx="1784">
                  <c:v>42412</c:v>
                </c:pt>
                <c:pt idx="1785">
                  <c:v>42411</c:v>
                </c:pt>
                <c:pt idx="1786">
                  <c:v>42410</c:v>
                </c:pt>
                <c:pt idx="1787">
                  <c:v>42409</c:v>
                </c:pt>
                <c:pt idx="1788">
                  <c:v>42408</c:v>
                </c:pt>
                <c:pt idx="1789">
                  <c:v>42407</c:v>
                </c:pt>
                <c:pt idx="1790">
                  <c:v>42406</c:v>
                </c:pt>
                <c:pt idx="1791">
                  <c:v>42405</c:v>
                </c:pt>
                <c:pt idx="1792">
                  <c:v>42404</c:v>
                </c:pt>
                <c:pt idx="1793">
                  <c:v>42403</c:v>
                </c:pt>
                <c:pt idx="1794">
                  <c:v>42402</c:v>
                </c:pt>
                <c:pt idx="1795">
                  <c:v>42401</c:v>
                </c:pt>
                <c:pt idx="1796">
                  <c:v>42400</c:v>
                </c:pt>
                <c:pt idx="1797">
                  <c:v>42399</c:v>
                </c:pt>
                <c:pt idx="1798">
                  <c:v>42398</c:v>
                </c:pt>
                <c:pt idx="1799">
                  <c:v>42397</c:v>
                </c:pt>
                <c:pt idx="1800">
                  <c:v>42396</c:v>
                </c:pt>
                <c:pt idx="1801">
                  <c:v>42395</c:v>
                </c:pt>
                <c:pt idx="1802">
                  <c:v>42394</c:v>
                </c:pt>
                <c:pt idx="1803">
                  <c:v>42393</c:v>
                </c:pt>
                <c:pt idx="1804">
                  <c:v>42392</c:v>
                </c:pt>
                <c:pt idx="1805">
                  <c:v>42391</c:v>
                </c:pt>
                <c:pt idx="1806">
                  <c:v>42390</c:v>
                </c:pt>
                <c:pt idx="1807">
                  <c:v>42389</c:v>
                </c:pt>
                <c:pt idx="1808">
                  <c:v>42388</c:v>
                </c:pt>
                <c:pt idx="1809">
                  <c:v>42387</c:v>
                </c:pt>
                <c:pt idx="1810">
                  <c:v>42386</c:v>
                </c:pt>
                <c:pt idx="1811">
                  <c:v>42385</c:v>
                </c:pt>
                <c:pt idx="1812">
                  <c:v>42384</c:v>
                </c:pt>
                <c:pt idx="1813">
                  <c:v>42383</c:v>
                </c:pt>
                <c:pt idx="1814">
                  <c:v>42382</c:v>
                </c:pt>
                <c:pt idx="1815">
                  <c:v>42381</c:v>
                </c:pt>
                <c:pt idx="1816">
                  <c:v>42380</c:v>
                </c:pt>
                <c:pt idx="1817">
                  <c:v>42379</c:v>
                </c:pt>
                <c:pt idx="1818">
                  <c:v>42378</c:v>
                </c:pt>
                <c:pt idx="1819">
                  <c:v>42377</c:v>
                </c:pt>
                <c:pt idx="1820">
                  <c:v>42376</c:v>
                </c:pt>
                <c:pt idx="1821">
                  <c:v>42375</c:v>
                </c:pt>
                <c:pt idx="1822">
                  <c:v>42374</c:v>
                </c:pt>
                <c:pt idx="1823">
                  <c:v>42373</c:v>
                </c:pt>
                <c:pt idx="1824">
                  <c:v>42372</c:v>
                </c:pt>
                <c:pt idx="1825">
                  <c:v>42371</c:v>
                </c:pt>
                <c:pt idx="1826">
                  <c:v>42370</c:v>
                </c:pt>
                <c:pt idx="1827">
                  <c:v>42369</c:v>
                </c:pt>
              </c:numCache>
            </c:numRef>
          </c:cat>
          <c:val>
            <c:numRef>
              <c:f>TradingAnalysis!$F$18:$F$1845</c:f>
              <c:numCache>
                <c:formatCode>#,##0</c:formatCode>
                <c:ptCount val="1828"/>
                <c:pt idx="0">
                  <c:v>293593</c:v>
                </c:pt>
                <c:pt idx="1">
                  <c:v>274828</c:v>
                </c:pt>
                <c:pt idx="2">
                  <c:v>272429</c:v>
                </c:pt>
                <c:pt idx="3">
                  <c:v>317765</c:v>
                </c:pt>
                <c:pt idx="4">
                  <c:v>442030</c:v>
                </c:pt>
                <c:pt idx="5">
                  <c:v>394762</c:v>
                </c:pt>
                <c:pt idx="6">
                  <c:v>220934</c:v>
                </c:pt>
                <c:pt idx="7">
                  <c:v>445362</c:v>
                </c:pt>
                <c:pt idx="8">
                  <c:v>430547</c:v>
                </c:pt>
                <c:pt idx="9">
                  <c:v>373317</c:v>
                </c:pt>
                <c:pt idx="10">
                  <c:v>355032</c:v>
                </c:pt>
                <c:pt idx="11">
                  <c:v>428271</c:v>
                </c:pt>
                <c:pt idx="12">
                  <c:v>380629</c:v>
                </c:pt>
                <c:pt idx="13">
                  <c:v>320092</c:v>
                </c:pt>
                <c:pt idx="14">
                  <c:v>479339</c:v>
                </c:pt>
                <c:pt idx="15">
                  <c:v>374862</c:v>
                </c:pt>
                <c:pt idx="16">
                  <c:v>371770</c:v>
                </c:pt>
                <c:pt idx="17">
                  <c:v>362038</c:v>
                </c:pt>
                <c:pt idx="18">
                  <c:v>247561</c:v>
                </c:pt>
                <c:pt idx="19">
                  <c:v>444840</c:v>
                </c:pt>
                <c:pt idx="20">
                  <c:v>328514</c:v>
                </c:pt>
                <c:pt idx="21">
                  <c:v>485592</c:v>
                </c:pt>
                <c:pt idx="22">
                  <c:v>326918</c:v>
                </c:pt>
                <c:pt idx="23">
                  <c:v>230145</c:v>
                </c:pt>
                <c:pt idx="24">
                  <c:v>350394</c:v>
                </c:pt>
                <c:pt idx="25">
                  <c:v>320505</c:v>
                </c:pt>
                <c:pt idx="26">
                  <c:v>402558</c:v>
                </c:pt>
                <c:pt idx="27">
                  <c:v>400434</c:v>
                </c:pt>
                <c:pt idx="28">
                  <c:v>467513</c:v>
                </c:pt>
                <c:pt idx="29">
                  <c:v>319006</c:v>
                </c:pt>
                <c:pt idx="30">
                  <c:v>408041</c:v>
                </c:pt>
                <c:pt idx="31">
                  <c:v>320580</c:v>
                </c:pt>
                <c:pt idx="32">
                  <c:v>497994</c:v>
                </c:pt>
                <c:pt idx="33">
                  <c:v>423713</c:v>
                </c:pt>
                <c:pt idx="34">
                  <c:v>258534</c:v>
                </c:pt>
                <c:pt idx="35">
                  <c:v>204472</c:v>
                </c:pt>
                <c:pt idx="36">
                  <c:v>286640</c:v>
                </c:pt>
                <c:pt idx="37">
                  <c:v>234676</c:v>
                </c:pt>
                <c:pt idx="38">
                  <c:v>364799</c:v>
                </c:pt>
                <c:pt idx="39">
                  <c:v>340501</c:v>
                </c:pt>
                <c:pt idx="40">
                  <c:v>227090</c:v>
                </c:pt>
                <c:pt idx="41">
                  <c:v>454773</c:v>
                </c:pt>
                <c:pt idx="42">
                  <c:v>287792</c:v>
                </c:pt>
                <c:pt idx="43">
                  <c:v>272319</c:v>
                </c:pt>
                <c:pt idx="44">
                  <c:v>215284</c:v>
                </c:pt>
                <c:pt idx="45">
                  <c:v>248595</c:v>
                </c:pt>
                <c:pt idx="46">
                  <c:v>391446</c:v>
                </c:pt>
                <c:pt idx="47">
                  <c:v>419872</c:v>
                </c:pt>
                <c:pt idx="48">
                  <c:v>347623</c:v>
                </c:pt>
                <c:pt idx="49">
                  <c:v>475733</c:v>
                </c:pt>
                <c:pt idx="50">
                  <c:v>486680</c:v>
                </c:pt>
                <c:pt idx="51">
                  <c:v>225499</c:v>
                </c:pt>
                <c:pt idx="52">
                  <c:v>252425</c:v>
                </c:pt>
                <c:pt idx="53">
                  <c:v>449818</c:v>
                </c:pt>
                <c:pt idx="54">
                  <c:v>245197</c:v>
                </c:pt>
                <c:pt idx="55">
                  <c:v>205744</c:v>
                </c:pt>
                <c:pt idx="56">
                  <c:v>217034</c:v>
                </c:pt>
                <c:pt idx="57">
                  <c:v>402614</c:v>
                </c:pt>
                <c:pt idx="58">
                  <c:v>445328</c:v>
                </c:pt>
                <c:pt idx="59">
                  <c:v>247998</c:v>
                </c:pt>
                <c:pt idx="60">
                  <c:v>388573</c:v>
                </c:pt>
                <c:pt idx="61">
                  <c:v>321433</c:v>
                </c:pt>
                <c:pt idx="62">
                  <c:v>235897</c:v>
                </c:pt>
                <c:pt idx="63">
                  <c:v>390534</c:v>
                </c:pt>
                <c:pt idx="64">
                  <c:v>248147</c:v>
                </c:pt>
                <c:pt idx="65">
                  <c:v>352326</c:v>
                </c:pt>
                <c:pt idx="66">
                  <c:v>497309</c:v>
                </c:pt>
                <c:pt idx="67">
                  <c:v>202663</c:v>
                </c:pt>
                <c:pt idx="68">
                  <c:v>282266</c:v>
                </c:pt>
                <c:pt idx="69">
                  <c:v>284220</c:v>
                </c:pt>
                <c:pt idx="70">
                  <c:v>491024</c:v>
                </c:pt>
                <c:pt idx="71">
                  <c:v>267436</c:v>
                </c:pt>
                <c:pt idx="72">
                  <c:v>387202</c:v>
                </c:pt>
                <c:pt idx="73">
                  <c:v>445088</c:v>
                </c:pt>
                <c:pt idx="74">
                  <c:v>302125</c:v>
                </c:pt>
                <c:pt idx="75">
                  <c:v>483555</c:v>
                </c:pt>
                <c:pt idx="76">
                  <c:v>449030</c:v>
                </c:pt>
                <c:pt idx="77">
                  <c:v>358519</c:v>
                </c:pt>
                <c:pt idx="78">
                  <c:v>261048</c:v>
                </c:pt>
                <c:pt idx="79">
                  <c:v>397051</c:v>
                </c:pt>
                <c:pt idx="80">
                  <c:v>212842</c:v>
                </c:pt>
                <c:pt idx="81">
                  <c:v>298077</c:v>
                </c:pt>
                <c:pt idx="82">
                  <c:v>291576</c:v>
                </c:pt>
                <c:pt idx="83">
                  <c:v>207609</c:v>
                </c:pt>
                <c:pt idx="84">
                  <c:v>429492</c:v>
                </c:pt>
                <c:pt idx="85">
                  <c:v>398180</c:v>
                </c:pt>
                <c:pt idx="86">
                  <c:v>330576</c:v>
                </c:pt>
                <c:pt idx="87">
                  <c:v>402723</c:v>
                </c:pt>
                <c:pt idx="88">
                  <c:v>412116</c:v>
                </c:pt>
                <c:pt idx="89">
                  <c:v>296934</c:v>
                </c:pt>
                <c:pt idx="90">
                  <c:v>315520</c:v>
                </c:pt>
                <c:pt idx="91">
                  <c:v>280790</c:v>
                </c:pt>
                <c:pt idx="92">
                  <c:v>243458</c:v>
                </c:pt>
                <c:pt idx="93">
                  <c:v>402713</c:v>
                </c:pt>
                <c:pt idx="94">
                  <c:v>363687</c:v>
                </c:pt>
                <c:pt idx="95">
                  <c:v>207209</c:v>
                </c:pt>
                <c:pt idx="96">
                  <c:v>367587</c:v>
                </c:pt>
                <c:pt idx="97">
                  <c:v>266977</c:v>
                </c:pt>
                <c:pt idx="98">
                  <c:v>460219</c:v>
                </c:pt>
                <c:pt idx="99">
                  <c:v>220444</c:v>
                </c:pt>
                <c:pt idx="100">
                  <c:v>439026</c:v>
                </c:pt>
                <c:pt idx="101">
                  <c:v>435786</c:v>
                </c:pt>
                <c:pt idx="102">
                  <c:v>418506</c:v>
                </c:pt>
                <c:pt idx="103">
                  <c:v>293780</c:v>
                </c:pt>
                <c:pt idx="104">
                  <c:v>425760</c:v>
                </c:pt>
                <c:pt idx="105">
                  <c:v>281421</c:v>
                </c:pt>
                <c:pt idx="106">
                  <c:v>339735</c:v>
                </c:pt>
                <c:pt idx="107">
                  <c:v>378714</c:v>
                </c:pt>
                <c:pt idx="108">
                  <c:v>213101</c:v>
                </c:pt>
                <c:pt idx="109">
                  <c:v>342590</c:v>
                </c:pt>
                <c:pt idx="110">
                  <c:v>222878</c:v>
                </c:pt>
                <c:pt idx="111">
                  <c:v>368576</c:v>
                </c:pt>
                <c:pt idx="112">
                  <c:v>499541</c:v>
                </c:pt>
                <c:pt idx="113">
                  <c:v>305060</c:v>
                </c:pt>
                <c:pt idx="114">
                  <c:v>240695</c:v>
                </c:pt>
                <c:pt idx="115">
                  <c:v>313709</c:v>
                </c:pt>
                <c:pt idx="116">
                  <c:v>222005</c:v>
                </c:pt>
                <c:pt idx="117">
                  <c:v>244117</c:v>
                </c:pt>
                <c:pt idx="118">
                  <c:v>341645</c:v>
                </c:pt>
                <c:pt idx="119">
                  <c:v>338054</c:v>
                </c:pt>
                <c:pt idx="120">
                  <c:v>272757</c:v>
                </c:pt>
                <c:pt idx="121">
                  <c:v>312013</c:v>
                </c:pt>
                <c:pt idx="122">
                  <c:v>273923</c:v>
                </c:pt>
                <c:pt idx="123">
                  <c:v>387272</c:v>
                </c:pt>
                <c:pt idx="124">
                  <c:v>430373</c:v>
                </c:pt>
                <c:pt idx="125">
                  <c:v>424963</c:v>
                </c:pt>
                <c:pt idx="126">
                  <c:v>237598</c:v>
                </c:pt>
                <c:pt idx="127">
                  <c:v>395861</c:v>
                </c:pt>
                <c:pt idx="128">
                  <c:v>304533</c:v>
                </c:pt>
                <c:pt idx="129">
                  <c:v>353151</c:v>
                </c:pt>
                <c:pt idx="130">
                  <c:v>433123</c:v>
                </c:pt>
                <c:pt idx="131">
                  <c:v>412750</c:v>
                </c:pt>
                <c:pt idx="132">
                  <c:v>353564</c:v>
                </c:pt>
                <c:pt idx="133">
                  <c:v>289937</c:v>
                </c:pt>
                <c:pt idx="134">
                  <c:v>305488</c:v>
                </c:pt>
                <c:pt idx="135">
                  <c:v>354125</c:v>
                </c:pt>
                <c:pt idx="136">
                  <c:v>358713</c:v>
                </c:pt>
                <c:pt idx="137">
                  <c:v>219059</c:v>
                </c:pt>
                <c:pt idx="138">
                  <c:v>299359</c:v>
                </c:pt>
                <c:pt idx="139">
                  <c:v>463470</c:v>
                </c:pt>
                <c:pt idx="140">
                  <c:v>225856</c:v>
                </c:pt>
                <c:pt idx="141">
                  <c:v>335096</c:v>
                </c:pt>
                <c:pt idx="142">
                  <c:v>452896</c:v>
                </c:pt>
                <c:pt idx="143">
                  <c:v>490731</c:v>
                </c:pt>
                <c:pt idx="144">
                  <c:v>380206</c:v>
                </c:pt>
                <c:pt idx="145">
                  <c:v>422097</c:v>
                </c:pt>
                <c:pt idx="146">
                  <c:v>440602</c:v>
                </c:pt>
                <c:pt idx="147">
                  <c:v>279053</c:v>
                </c:pt>
                <c:pt idx="148">
                  <c:v>487886</c:v>
                </c:pt>
                <c:pt idx="149">
                  <c:v>232232</c:v>
                </c:pt>
                <c:pt idx="150">
                  <c:v>278026</c:v>
                </c:pt>
                <c:pt idx="151">
                  <c:v>354609</c:v>
                </c:pt>
                <c:pt idx="152">
                  <c:v>220355</c:v>
                </c:pt>
                <c:pt idx="153">
                  <c:v>247379</c:v>
                </c:pt>
                <c:pt idx="154">
                  <c:v>264295</c:v>
                </c:pt>
                <c:pt idx="155">
                  <c:v>221296</c:v>
                </c:pt>
                <c:pt idx="156">
                  <c:v>308168</c:v>
                </c:pt>
                <c:pt idx="157">
                  <c:v>310395</c:v>
                </c:pt>
                <c:pt idx="158">
                  <c:v>305130</c:v>
                </c:pt>
                <c:pt idx="159">
                  <c:v>297193</c:v>
                </c:pt>
                <c:pt idx="160">
                  <c:v>249064</c:v>
                </c:pt>
                <c:pt idx="161">
                  <c:v>296013</c:v>
                </c:pt>
                <c:pt idx="162">
                  <c:v>243907</c:v>
                </c:pt>
                <c:pt idx="163">
                  <c:v>235634</c:v>
                </c:pt>
                <c:pt idx="164">
                  <c:v>283247</c:v>
                </c:pt>
                <c:pt idx="165">
                  <c:v>357714</c:v>
                </c:pt>
                <c:pt idx="166">
                  <c:v>458597</c:v>
                </c:pt>
                <c:pt idx="167">
                  <c:v>455423</c:v>
                </c:pt>
                <c:pt idx="168">
                  <c:v>330691</c:v>
                </c:pt>
                <c:pt idx="169">
                  <c:v>292055</c:v>
                </c:pt>
                <c:pt idx="170">
                  <c:v>454823</c:v>
                </c:pt>
                <c:pt idx="171">
                  <c:v>496620</c:v>
                </c:pt>
                <c:pt idx="172">
                  <c:v>458319</c:v>
                </c:pt>
                <c:pt idx="173">
                  <c:v>299392</c:v>
                </c:pt>
                <c:pt idx="174">
                  <c:v>405182</c:v>
                </c:pt>
                <c:pt idx="175">
                  <c:v>275742</c:v>
                </c:pt>
                <c:pt idx="176">
                  <c:v>264995</c:v>
                </c:pt>
                <c:pt idx="177">
                  <c:v>248351</c:v>
                </c:pt>
                <c:pt idx="178">
                  <c:v>206250</c:v>
                </c:pt>
                <c:pt idx="179">
                  <c:v>321291</c:v>
                </c:pt>
                <c:pt idx="180">
                  <c:v>435438</c:v>
                </c:pt>
                <c:pt idx="181">
                  <c:v>268614</c:v>
                </c:pt>
                <c:pt idx="182">
                  <c:v>384959</c:v>
                </c:pt>
                <c:pt idx="183">
                  <c:v>448057</c:v>
                </c:pt>
                <c:pt idx="184">
                  <c:v>241472</c:v>
                </c:pt>
                <c:pt idx="185">
                  <c:v>411460</c:v>
                </c:pt>
                <c:pt idx="186">
                  <c:v>322298</c:v>
                </c:pt>
                <c:pt idx="187">
                  <c:v>268618</c:v>
                </c:pt>
                <c:pt idx="188">
                  <c:v>468176</c:v>
                </c:pt>
                <c:pt idx="189">
                  <c:v>364962</c:v>
                </c:pt>
                <c:pt idx="190">
                  <c:v>386042</c:v>
                </c:pt>
                <c:pt idx="191">
                  <c:v>403868</c:v>
                </c:pt>
                <c:pt idx="192">
                  <c:v>465546</c:v>
                </c:pt>
                <c:pt idx="193">
                  <c:v>325212</c:v>
                </c:pt>
                <c:pt idx="194">
                  <c:v>387564</c:v>
                </c:pt>
                <c:pt idx="195">
                  <c:v>396195</c:v>
                </c:pt>
                <c:pt idx="196">
                  <c:v>262077</c:v>
                </c:pt>
                <c:pt idx="197">
                  <c:v>394744</c:v>
                </c:pt>
                <c:pt idx="198">
                  <c:v>416019</c:v>
                </c:pt>
                <c:pt idx="199">
                  <c:v>472125</c:v>
                </c:pt>
                <c:pt idx="200">
                  <c:v>482319</c:v>
                </c:pt>
                <c:pt idx="201">
                  <c:v>371648</c:v>
                </c:pt>
                <c:pt idx="202">
                  <c:v>417693</c:v>
                </c:pt>
                <c:pt idx="203">
                  <c:v>293828</c:v>
                </c:pt>
                <c:pt idx="204">
                  <c:v>347341</c:v>
                </c:pt>
                <c:pt idx="205">
                  <c:v>328677</c:v>
                </c:pt>
                <c:pt idx="206">
                  <c:v>276267</c:v>
                </c:pt>
                <c:pt idx="207">
                  <c:v>219418</c:v>
                </c:pt>
                <c:pt idx="208">
                  <c:v>302438</c:v>
                </c:pt>
                <c:pt idx="209">
                  <c:v>408557</c:v>
                </c:pt>
                <c:pt idx="210">
                  <c:v>457717</c:v>
                </c:pt>
                <c:pt idx="211">
                  <c:v>439293</c:v>
                </c:pt>
                <c:pt idx="212">
                  <c:v>443428</c:v>
                </c:pt>
                <c:pt idx="213">
                  <c:v>315535</c:v>
                </c:pt>
                <c:pt idx="214">
                  <c:v>497722</c:v>
                </c:pt>
                <c:pt idx="215">
                  <c:v>266016</c:v>
                </c:pt>
                <c:pt idx="216">
                  <c:v>295369</c:v>
                </c:pt>
                <c:pt idx="217">
                  <c:v>275805</c:v>
                </c:pt>
                <c:pt idx="218">
                  <c:v>479265</c:v>
                </c:pt>
                <c:pt idx="219">
                  <c:v>498565</c:v>
                </c:pt>
                <c:pt idx="220">
                  <c:v>392603</c:v>
                </c:pt>
                <c:pt idx="221">
                  <c:v>433113</c:v>
                </c:pt>
                <c:pt idx="222">
                  <c:v>340204</c:v>
                </c:pt>
                <c:pt idx="223">
                  <c:v>321420</c:v>
                </c:pt>
                <c:pt idx="224">
                  <c:v>237299</c:v>
                </c:pt>
                <c:pt idx="225">
                  <c:v>228883</c:v>
                </c:pt>
                <c:pt idx="226">
                  <c:v>488584</c:v>
                </c:pt>
                <c:pt idx="227">
                  <c:v>429200</c:v>
                </c:pt>
                <c:pt idx="228">
                  <c:v>412673</c:v>
                </c:pt>
                <c:pt idx="229">
                  <c:v>292912</c:v>
                </c:pt>
                <c:pt idx="230">
                  <c:v>312720</c:v>
                </c:pt>
                <c:pt idx="231">
                  <c:v>253837</c:v>
                </c:pt>
                <c:pt idx="232">
                  <c:v>290539</c:v>
                </c:pt>
                <c:pt idx="233">
                  <c:v>353909</c:v>
                </c:pt>
                <c:pt idx="234">
                  <c:v>375604</c:v>
                </c:pt>
                <c:pt idx="235">
                  <c:v>465164</c:v>
                </c:pt>
                <c:pt idx="236">
                  <c:v>353156</c:v>
                </c:pt>
                <c:pt idx="237">
                  <c:v>401326</c:v>
                </c:pt>
                <c:pt idx="238">
                  <c:v>441034</c:v>
                </c:pt>
                <c:pt idx="239">
                  <c:v>387944</c:v>
                </c:pt>
                <c:pt idx="240">
                  <c:v>227071</c:v>
                </c:pt>
                <c:pt idx="241">
                  <c:v>373667</c:v>
                </c:pt>
                <c:pt idx="242">
                  <c:v>436260</c:v>
                </c:pt>
                <c:pt idx="243">
                  <c:v>475428</c:v>
                </c:pt>
                <c:pt idx="244">
                  <c:v>471126</c:v>
                </c:pt>
                <c:pt idx="245">
                  <c:v>267703</c:v>
                </c:pt>
                <c:pt idx="246">
                  <c:v>206551</c:v>
                </c:pt>
                <c:pt idx="247">
                  <c:v>278298</c:v>
                </c:pt>
                <c:pt idx="248">
                  <c:v>216684</c:v>
                </c:pt>
                <c:pt idx="249">
                  <c:v>315089</c:v>
                </c:pt>
                <c:pt idx="250">
                  <c:v>386591</c:v>
                </c:pt>
                <c:pt idx="251">
                  <c:v>470329</c:v>
                </c:pt>
                <c:pt idx="252">
                  <c:v>219808</c:v>
                </c:pt>
                <c:pt idx="253">
                  <c:v>417544</c:v>
                </c:pt>
                <c:pt idx="254">
                  <c:v>490041</c:v>
                </c:pt>
                <c:pt idx="255">
                  <c:v>208571</c:v>
                </c:pt>
                <c:pt idx="256">
                  <c:v>220179</c:v>
                </c:pt>
                <c:pt idx="257">
                  <c:v>227873</c:v>
                </c:pt>
                <c:pt idx="258">
                  <c:v>230576</c:v>
                </c:pt>
                <c:pt idx="259">
                  <c:v>378062</c:v>
                </c:pt>
                <c:pt idx="260">
                  <c:v>386934</c:v>
                </c:pt>
                <c:pt idx="261">
                  <c:v>491922</c:v>
                </c:pt>
                <c:pt idx="262">
                  <c:v>239001</c:v>
                </c:pt>
                <c:pt idx="263">
                  <c:v>256068</c:v>
                </c:pt>
                <c:pt idx="264">
                  <c:v>331203</c:v>
                </c:pt>
                <c:pt idx="265">
                  <c:v>256195</c:v>
                </c:pt>
                <c:pt idx="266">
                  <c:v>342380</c:v>
                </c:pt>
                <c:pt idx="267">
                  <c:v>460254</c:v>
                </c:pt>
                <c:pt idx="268">
                  <c:v>249301</c:v>
                </c:pt>
                <c:pt idx="269">
                  <c:v>256168</c:v>
                </c:pt>
                <c:pt idx="270">
                  <c:v>409473</c:v>
                </c:pt>
                <c:pt idx="271">
                  <c:v>432671</c:v>
                </c:pt>
                <c:pt idx="272">
                  <c:v>313710</c:v>
                </c:pt>
                <c:pt idx="273">
                  <c:v>295084</c:v>
                </c:pt>
                <c:pt idx="274">
                  <c:v>394463</c:v>
                </c:pt>
                <c:pt idx="275">
                  <c:v>445649</c:v>
                </c:pt>
                <c:pt idx="276">
                  <c:v>203758</c:v>
                </c:pt>
                <c:pt idx="277">
                  <c:v>488651</c:v>
                </c:pt>
                <c:pt idx="278">
                  <c:v>402739</c:v>
                </c:pt>
                <c:pt idx="279">
                  <c:v>455798</c:v>
                </c:pt>
                <c:pt idx="280">
                  <c:v>380469</c:v>
                </c:pt>
                <c:pt idx="281">
                  <c:v>469878</c:v>
                </c:pt>
                <c:pt idx="282">
                  <c:v>289388</c:v>
                </c:pt>
                <c:pt idx="283">
                  <c:v>401411</c:v>
                </c:pt>
                <c:pt idx="284">
                  <c:v>259962</c:v>
                </c:pt>
                <c:pt idx="285">
                  <c:v>339320</c:v>
                </c:pt>
                <c:pt idx="286">
                  <c:v>415547</c:v>
                </c:pt>
                <c:pt idx="287">
                  <c:v>405031</c:v>
                </c:pt>
                <c:pt idx="288">
                  <c:v>489746</c:v>
                </c:pt>
                <c:pt idx="289">
                  <c:v>255947</c:v>
                </c:pt>
                <c:pt idx="290">
                  <c:v>338959</c:v>
                </c:pt>
                <c:pt idx="291">
                  <c:v>443164</c:v>
                </c:pt>
                <c:pt idx="292">
                  <c:v>421887</c:v>
                </c:pt>
                <c:pt idx="293">
                  <c:v>414864</c:v>
                </c:pt>
                <c:pt idx="294">
                  <c:v>437793</c:v>
                </c:pt>
                <c:pt idx="295">
                  <c:v>285787</c:v>
                </c:pt>
                <c:pt idx="296">
                  <c:v>240993</c:v>
                </c:pt>
                <c:pt idx="297">
                  <c:v>376391</c:v>
                </c:pt>
                <c:pt idx="298">
                  <c:v>233462</c:v>
                </c:pt>
                <c:pt idx="299">
                  <c:v>359167</c:v>
                </c:pt>
                <c:pt idx="300">
                  <c:v>478087</c:v>
                </c:pt>
                <c:pt idx="301">
                  <c:v>425589</c:v>
                </c:pt>
                <c:pt idx="302">
                  <c:v>349460</c:v>
                </c:pt>
                <c:pt idx="303">
                  <c:v>413250</c:v>
                </c:pt>
                <c:pt idx="304">
                  <c:v>231729</c:v>
                </c:pt>
                <c:pt idx="305">
                  <c:v>428373</c:v>
                </c:pt>
                <c:pt idx="306">
                  <c:v>337169</c:v>
                </c:pt>
                <c:pt idx="307">
                  <c:v>206803</c:v>
                </c:pt>
                <c:pt idx="308">
                  <c:v>462768</c:v>
                </c:pt>
                <c:pt idx="309">
                  <c:v>466145</c:v>
                </c:pt>
                <c:pt idx="310">
                  <c:v>355580</c:v>
                </c:pt>
                <c:pt idx="311">
                  <c:v>467655</c:v>
                </c:pt>
                <c:pt idx="312">
                  <c:v>350634</c:v>
                </c:pt>
                <c:pt idx="313">
                  <c:v>246526</c:v>
                </c:pt>
                <c:pt idx="314">
                  <c:v>249093</c:v>
                </c:pt>
                <c:pt idx="315">
                  <c:v>265206</c:v>
                </c:pt>
                <c:pt idx="316">
                  <c:v>342492</c:v>
                </c:pt>
                <c:pt idx="317">
                  <c:v>389714</c:v>
                </c:pt>
                <c:pt idx="318">
                  <c:v>305522</c:v>
                </c:pt>
                <c:pt idx="319">
                  <c:v>472887</c:v>
                </c:pt>
                <c:pt idx="320">
                  <c:v>206792</c:v>
                </c:pt>
                <c:pt idx="321">
                  <c:v>287423</c:v>
                </c:pt>
                <c:pt idx="322">
                  <c:v>307143</c:v>
                </c:pt>
                <c:pt idx="323">
                  <c:v>465738</c:v>
                </c:pt>
                <c:pt idx="324">
                  <c:v>365464</c:v>
                </c:pt>
                <c:pt idx="325">
                  <c:v>261693</c:v>
                </c:pt>
                <c:pt idx="326">
                  <c:v>418950</c:v>
                </c:pt>
                <c:pt idx="327">
                  <c:v>285106</c:v>
                </c:pt>
                <c:pt idx="328">
                  <c:v>247152</c:v>
                </c:pt>
                <c:pt idx="329">
                  <c:v>459133</c:v>
                </c:pt>
                <c:pt idx="330">
                  <c:v>405224</c:v>
                </c:pt>
                <c:pt idx="331">
                  <c:v>475279</c:v>
                </c:pt>
                <c:pt idx="332">
                  <c:v>263403</c:v>
                </c:pt>
                <c:pt idx="333">
                  <c:v>470840</c:v>
                </c:pt>
                <c:pt idx="334">
                  <c:v>346785</c:v>
                </c:pt>
                <c:pt idx="335">
                  <c:v>349708</c:v>
                </c:pt>
                <c:pt idx="336">
                  <c:v>439856</c:v>
                </c:pt>
                <c:pt idx="337">
                  <c:v>399170</c:v>
                </c:pt>
                <c:pt idx="338">
                  <c:v>261869</c:v>
                </c:pt>
                <c:pt idx="339">
                  <c:v>330424</c:v>
                </c:pt>
                <c:pt idx="340">
                  <c:v>223862</c:v>
                </c:pt>
                <c:pt idx="341">
                  <c:v>238451</c:v>
                </c:pt>
                <c:pt idx="342">
                  <c:v>305119</c:v>
                </c:pt>
                <c:pt idx="343">
                  <c:v>283020</c:v>
                </c:pt>
                <c:pt idx="344">
                  <c:v>313134</c:v>
                </c:pt>
                <c:pt idx="345">
                  <c:v>206033</c:v>
                </c:pt>
                <c:pt idx="346">
                  <c:v>246868</c:v>
                </c:pt>
                <c:pt idx="347">
                  <c:v>225529</c:v>
                </c:pt>
                <c:pt idx="348">
                  <c:v>309701</c:v>
                </c:pt>
                <c:pt idx="349">
                  <c:v>433755</c:v>
                </c:pt>
                <c:pt idx="350">
                  <c:v>290473</c:v>
                </c:pt>
                <c:pt idx="351">
                  <c:v>412385</c:v>
                </c:pt>
                <c:pt idx="352">
                  <c:v>215404</c:v>
                </c:pt>
                <c:pt idx="353">
                  <c:v>306996</c:v>
                </c:pt>
                <c:pt idx="354">
                  <c:v>249900</c:v>
                </c:pt>
                <c:pt idx="355">
                  <c:v>268503</c:v>
                </c:pt>
                <c:pt idx="356">
                  <c:v>381808</c:v>
                </c:pt>
                <c:pt idx="357">
                  <c:v>254371</c:v>
                </c:pt>
                <c:pt idx="358">
                  <c:v>355115</c:v>
                </c:pt>
                <c:pt idx="359">
                  <c:v>370761</c:v>
                </c:pt>
                <c:pt idx="360">
                  <c:v>491108</c:v>
                </c:pt>
                <c:pt idx="361">
                  <c:v>477795</c:v>
                </c:pt>
                <c:pt idx="362">
                  <c:v>497795</c:v>
                </c:pt>
                <c:pt idx="363">
                  <c:v>207787</c:v>
                </c:pt>
                <c:pt idx="364">
                  <c:v>330719</c:v>
                </c:pt>
                <c:pt idx="365">
                  <c:v>318164</c:v>
                </c:pt>
                <c:pt idx="366">
                  <c:v>287178</c:v>
                </c:pt>
                <c:pt idx="367">
                  <c:v>432228</c:v>
                </c:pt>
                <c:pt idx="368">
                  <c:v>326002</c:v>
                </c:pt>
                <c:pt idx="369">
                  <c:v>218760</c:v>
                </c:pt>
                <c:pt idx="370">
                  <c:v>368318</c:v>
                </c:pt>
                <c:pt idx="371">
                  <c:v>353245</c:v>
                </c:pt>
                <c:pt idx="372">
                  <c:v>264251</c:v>
                </c:pt>
                <c:pt idx="373">
                  <c:v>204759</c:v>
                </c:pt>
                <c:pt idx="374">
                  <c:v>277120</c:v>
                </c:pt>
                <c:pt idx="375">
                  <c:v>408765</c:v>
                </c:pt>
                <c:pt idx="376">
                  <c:v>299182</c:v>
                </c:pt>
                <c:pt idx="377">
                  <c:v>231085</c:v>
                </c:pt>
                <c:pt idx="378">
                  <c:v>210006</c:v>
                </c:pt>
                <c:pt idx="379">
                  <c:v>301881</c:v>
                </c:pt>
                <c:pt idx="380">
                  <c:v>235604</c:v>
                </c:pt>
                <c:pt idx="381">
                  <c:v>347216</c:v>
                </c:pt>
                <c:pt idx="382">
                  <c:v>262704</c:v>
                </c:pt>
                <c:pt idx="383">
                  <c:v>367011</c:v>
                </c:pt>
                <c:pt idx="384">
                  <c:v>448667</c:v>
                </c:pt>
                <c:pt idx="385">
                  <c:v>250621</c:v>
                </c:pt>
                <c:pt idx="386">
                  <c:v>264907</c:v>
                </c:pt>
                <c:pt idx="387">
                  <c:v>456550</c:v>
                </c:pt>
                <c:pt idx="388">
                  <c:v>317460</c:v>
                </c:pt>
                <c:pt idx="389">
                  <c:v>216646</c:v>
                </c:pt>
                <c:pt idx="390">
                  <c:v>408963</c:v>
                </c:pt>
                <c:pt idx="391">
                  <c:v>452602</c:v>
                </c:pt>
                <c:pt idx="392">
                  <c:v>469369</c:v>
                </c:pt>
                <c:pt idx="393">
                  <c:v>266080</c:v>
                </c:pt>
                <c:pt idx="394">
                  <c:v>418747</c:v>
                </c:pt>
                <c:pt idx="395">
                  <c:v>345901</c:v>
                </c:pt>
                <c:pt idx="396">
                  <c:v>285225</c:v>
                </c:pt>
                <c:pt idx="397">
                  <c:v>359220</c:v>
                </c:pt>
                <c:pt idx="398">
                  <c:v>364314</c:v>
                </c:pt>
                <c:pt idx="399">
                  <c:v>297111</c:v>
                </c:pt>
                <c:pt idx="400">
                  <c:v>426093</c:v>
                </c:pt>
                <c:pt idx="401">
                  <c:v>351508</c:v>
                </c:pt>
                <c:pt idx="402">
                  <c:v>300036</c:v>
                </c:pt>
                <c:pt idx="403">
                  <c:v>374581</c:v>
                </c:pt>
                <c:pt idx="404">
                  <c:v>381718</c:v>
                </c:pt>
                <c:pt idx="405">
                  <c:v>496688</c:v>
                </c:pt>
                <c:pt idx="406">
                  <c:v>410346</c:v>
                </c:pt>
                <c:pt idx="407">
                  <c:v>445636</c:v>
                </c:pt>
                <c:pt idx="408">
                  <c:v>432231</c:v>
                </c:pt>
                <c:pt idx="409">
                  <c:v>213714</c:v>
                </c:pt>
                <c:pt idx="410">
                  <c:v>461652</c:v>
                </c:pt>
                <c:pt idx="411">
                  <c:v>364691</c:v>
                </c:pt>
                <c:pt idx="412">
                  <c:v>315931</c:v>
                </c:pt>
                <c:pt idx="413">
                  <c:v>360990</c:v>
                </c:pt>
                <c:pt idx="414">
                  <c:v>465518</c:v>
                </c:pt>
                <c:pt idx="415">
                  <c:v>486931</c:v>
                </c:pt>
                <c:pt idx="416">
                  <c:v>255876</c:v>
                </c:pt>
                <c:pt idx="417">
                  <c:v>281467</c:v>
                </c:pt>
                <c:pt idx="418">
                  <c:v>211407</c:v>
                </c:pt>
                <c:pt idx="419">
                  <c:v>406537</c:v>
                </c:pt>
                <c:pt idx="420">
                  <c:v>438938</c:v>
                </c:pt>
                <c:pt idx="421">
                  <c:v>229513</c:v>
                </c:pt>
                <c:pt idx="422">
                  <c:v>472318</c:v>
                </c:pt>
                <c:pt idx="423">
                  <c:v>234152</c:v>
                </c:pt>
                <c:pt idx="424">
                  <c:v>337296</c:v>
                </c:pt>
                <c:pt idx="425">
                  <c:v>336996</c:v>
                </c:pt>
                <c:pt idx="426">
                  <c:v>244472</c:v>
                </c:pt>
                <c:pt idx="427">
                  <c:v>380465</c:v>
                </c:pt>
                <c:pt idx="428">
                  <c:v>257850</c:v>
                </c:pt>
                <c:pt idx="429">
                  <c:v>410434</c:v>
                </c:pt>
                <c:pt idx="430">
                  <c:v>308746</c:v>
                </c:pt>
                <c:pt idx="431">
                  <c:v>246796</c:v>
                </c:pt>
                <c:pt idx="432">
                  <c:v>446588</c:v>
                </c:pt>
                <c:pt idx="433">
                  <c:v>352332</c:v>
                </c:pt>
                <c:pt idx="434">
                  <c:v>261592</c:v>
                </c:pt>
                <c:pt idx="435">
                  <c:v>263454</c:v>
                </c:pt>
                <c:pt idx="436">
                  <c:v>321075</c:v>
                </c:pt>
                <c:pt idx="437">
                  <c:v>459544</c:v>
                </c:pt>
                <c:pt idx="438">
                  <c:v>298502</c:v>
                </c:pt>
                <c:pt idx="439">
                  <c:v>276926</c:v>
                </c:pt>
                <c:pt idx="440">
                  <c:v>452240</c:v>
                </c:pt>
                <c:pt idx="441">
                  <c:v>438103</c:v>
                </c:pt>
                <c:pt idx="442">
                  <c:v>332799</c:v>
                </c:pt>
                <c:pt idx="443">
                  <c:v>281191</c:v>
                </c:pt>
                <c:pt idx="444">
                  <c:v>404177</c:v>
                </c:pt>
                <c:pt idx="445">
                  <c:v>338552</c:v>
                </c:pt>
                <c:pt idx="446">
                  <c:v>349692</c:v>
                </c:pt>
                <c:pt idx="447">
                  <c:v>218149</c:v>
                </c:pt>
                <c:pt idx="448">
                  <c:v>373898</c:v>
                </c:pt>
                <c:pt idx="449">
                  <c:v>285788</c:v>
                </c:pt>
                <c:pt idx="450">
                  <c:v>269194</c:v>
                </c:pt>
                <c:pt idx="451">
                  <c:v>336955</c:v>
                </c:pt>
                <c:pt idx="452">
                  <c:v>397816</c:v>
                </c:pt>
                <c:pt idx="453">
                  <c:v>256834</c:v>
                </c:pt>
                <c:pt idx="454">
                  <c:v>334293</c:v>
                </c:pt>
                <c:pt idx="455">
                  <c:v>479255</c:v>
                </c:pt>
                <c:pt idx="456">
                  <c:v>394780</c:v>
                </c:pt>
                <c:pt idx="457">
                  <c:v>352659</c:v>
                </c:pt>
                <c:pt idx="458">
                  <c:v>372746</c:v>
                </c:pt>
                <c:pt idx="459">
                  <c:v>280992</c:v>
                </c:pt>
                <c:pt idx="460">
                  <c:v>489396</c:v>
                </c:pt>
                <c:pt idx="461">
                  <c:v>246763</c:v>
                </c:pt>
                <c:pt idx="462">
                  <c:v>233546</c:v>
                </c:pt>
                <c:pt idx="463">
                  <c:v>329069</c:v>
                </c:pt>
                <c:pt idx="464">
                  <c:v>309861</c:v>
                </c:pt>
                <c:pt idx="465">
                  <c:v>260192</c:v>
                </c:pt>
                <c:pt idx="466">
                  <c:v>205601</c:v>
                </c:pt>
                <c:pt idx="467">
                  <c:v>242770</c:v>
                </c:pt>
                <c:pt idx="468">
                  <c:v>484983</c:v>
                </c:pt>
                <c:pt idx="469">
                  <c:v>234201</c:v>
                </c:pt>
                <c:pt idx="470">
                  <c:v>352139</c:v>
                </c:pt>
                <c:pt idx="471">
                  <c:v>269185</c:v>
                </c:pt>
                <c:pt idx="472">
                  <c:v>282274</c:v>
                </c:pt>
                <c:pt idx="473">
                  <c:v>237720</c:v>
                </c:pt>
                <c:pt idx="474">
                  <c:v>266952</c:v>
                </c:pt>
                <c:pt idx="475">
                  <c:v>205376</c:v>
                </c:pt>
                <c:pt idx="476">
                  <c:v>416729</c:v>
                </c:pt>
                <c:pt idx="477">
                  <c:v>415270</c:v>
                </c:pt>
                <c:pt idx="478">
                  <c:v>432287</c:v>
                </c:pt>
                <c:pt idx="479">
                  <c:v>394179</c:v>
                </c:pt>
                <c:pt idx="480">
                  <c:v>304804</c:v>
                </c:pt>
                <c:pt idx="481">
                  <c:v>494476</c:v>
                </c:pt>
                <c:pt idx="482">
                  <c:v>483041</c:v>
                </c:pt>
                <c:pt idx="483">
                  <c:v>245591</c:v>
                </c:pt>
                <c:pt idx="484">
                  <c:v>400951</c:v>
                </c:pt>
                <c:pt idx="485">
                  <c:v>247432</c:v>
                </c:pt>
                <c:pt idx="486">
                  <c:v>454425</c:v>
                </c:pt>
                <c:pt idx="487">
                  <c:v>456895</c:v>
                </c:pt>
                <c:pt idx="488">
                  <c:v>444321</c:v>
                </c:pt>
                <c:pt idx="489">
                  <c:v>299961</c:v>
                </c:pt>
                <c:pt idx="490">
                  <c:v>426385</c:v>
                </c:pt>
                <c:pt idx="491">
                  <c:v>390067</c:v>
                </c:pt>
                <c:pt idx="492">
                  <c:v>446510</c:v>
                </c:pt>
                <c:pt idx="493">
                  <c:v>255302</c:v>
                </c:pt>
                <c:pt idx="494">
                  <c:v>378103</c:v>
                </c:pt>
                <c:pt idx="495">
                  <c:v>473774</c:v>
                </c:pt>
                <c:pt idx="496">
                  <c:v>464098</c:v>
                </c:pt>
                <c:pt idx="497">
                  <c:v>465738</c:v>
                </c:pt>
                <c:pt idx="498">
                  <c:v>386546</c:v>
                </c:pt>
                <c:pt idx="499">
                  <c:v>223882</c:v>
                </c:pt>
                <c:pt idx="500">
                  <c:v>345522</c:v>
                </c:pt>
                <c:pt idx="501">
                  <c:v>263370</c:v>
                </c:pt>
                <c:pt idx="502">
                  <c:v>365986</c:v>
                </c:pt>
                <c:pt idx="503">
                  <c:v>219725</c:v>
                </c:pt>
                <c:pt idx="504">
                  <c:v>283839</c:v>
                </c:pt>
                <c:pt idx="505">
                  <c:v>454404</c:v>
                </c:pt>
                <c:pt idx="506">
                  <c:v>390087</c:v>
                </c:pt>
                <c:pt idx="507">
                  <c:v>444226</c:v>
                </c:pt>
                <c:pt idx="508">
                  <c:v>440852</c:v>
                </c:pt>
                <c:pt idx="509">
                  <c:v>304145</c:v>
                </c:pt>
                <c:pt idx="510">
                  <c:v>425629</c:v>
                </c:pt>
                <c:pt idx="511">
                  <c:v>230443</c:v>
                </c:pt>
                <c:pt idx="512">
                  <c:v>273819</c:v>
                </c:pt>
                <c:pt idx="513">
                  <c:v>373314</c:v>
                </c:pt>
                <c:pt idx="514">
                  <c:v>488788</c:v>
                </c:pt>
                <c:pt idx="515">
                  <c:v>236920</c:v>
                </c:pt>
                <c:pt idx="516">
                  <c:v>393827</c:v>
                </c:pt>
                <c:pt idx="517">
                  <c:v>246340</c:v>
                </c:pt>
                <c:pt idx="518">
                  <c:v>440286</c:v>
                </c:pt>
                <c:pt idx="519">
                  <c:v>454555</c:v>
                </c:pt>
                <c:pt idx="520">
                  <c:v>271494</c:v>
                </c:pt>
                <c:pt idx="521">
                  <c:v>432124</c:v>
                </c:pt>
                <c:pt idx="522">
                  <c:v>307263</c:v>
                </c:pt>
                <c:pt idx="523">
                  <c:v>257446</c:v>
                </c:pt>
                <c:pt idx="524">
                  <c:v>200451</c:v>
                </c:pt>
                <c:pt idx="525">
                  <c:v>322186</c:v>
                </c:pt>
                <c:pt idx="526">
                  <c:v>495066</c:v>
                </c:pt>
                <c:pt idx="527">
                  <c:v>488980</c:v>
                </c:pt>
                <c:pt idx="528">
                  <c:v>245056</c:v>
                </c:pt>
                <c:pt idx="529">
                  <c:v>463775</c:v>
                </c:pt>
                <c:pt idx="530">
                  <c:v>297644</c:v>
                </c:pt>
                <c:pt idx="531">
                  <c:v>458371</c:v>
                </c:pt>
                <c:pt idx="532">
                  <c:v>357399</c:v>
                </c:pt>
                <c:pt idx="533">
                  <c:v>492000</c:v>
                </c:pt>
                <c:pt idx="534">
                  <c:v>347686</c:v>
                </c:pt>
                <c:pt idx="535">
                  <c:v>288225</c:v>
                </c:pt>
                <c:pt idx="536">
                  <c:v>296423</c:v>
                </c:pt>
                <c:pt idx="537">
                  <c:v>489716</c:v>
                </c:pt>
                <c:pt idx="538">
                  <c:v>406558</c:v>
                </c:pt>
                <c:pt idx="539">
                  <c:v>319024</c:v>
                </c:pt>
                <c:pt idx="540">
                  <c:v>424584</c:v>
                </c:pt>
                <c:pt idx="541">
                  <c:v>294834</c:v>
                </c:pt>
                <c:pt idx="542">
                  <c:v>283494</c:v>
                </c:pt>
                <c:pt idx="543">
                  <c:v>484649</c:v>
                </c:pt>
                <c:pt idx="544">
                  <c:v>312455</c:v>
                </c:pt>
                <c:pt idx="545">
                  <c:v>461135</c:v>
                </c:pt>
                <c:pt idx="546">
                  <c:v>385653</c:v>
                </c:pt>
                <c:pt idx="547">
                  <c:v>487847</c:v>
                </c:pt>
                <c:pt idx="548">
                  <c:v>447595</c:v>
                </c:pt>
                <c:pt idx="549">
                  <c:v>235443</c:v>
                </c:pt>
                <c:pt idx="550">
                  <c:v>479248</c:v>
                </c:pt>
                <c:pt idx="551">
                  <c:v>409215</c:v>
                </c:pt>
                <c:pt idx="552">
                  <c:v>268278</c:v>
                </c:pt>
                <c:pt idx="553">
                  <c:v>387872</c:v>
                </c:pt>
                <c:pt idx="554">
                  <c:v>246612</c:v>
                </c:pt>
                <c:pt idx="555">
                  <c:v>360382</c:v>
                </c:pt>
                <c:pt idx="556">
                  <c:v>493588</c:v>
                </c:pt>
                <c:pt idx="557">
                  <c:v>239122</c:v>
                </c:pt>
                <c:pt idx="558">
                  <c:v>449750</c:v>
                </c:pt>
                <c:pt idx="559">
                  <c:v>402600</c:v>
                </c:pt>
                <c:pt idx="560">
                  <c:v>331241</c:v>
                </c:pt>
                <c:pt idx="561">
                  <c:v>368434</c:v>
                </c:pt>
                <c:pt idx="562">
                  <c:v>329185</c:v>
                </c:pt>
                <c:pt idx="563">
                  <c:v>250130</c:v>
                </c:pt>
                <c:pt idx="564">
                  <c:v>357271</c:v>
                </c:pt>
                <c:pt idx="565">
                  <c:v>478018</c:v>
                </c:pt>
                <c:pt idx="566">
                  <c:v>210821</c:v>
                </c:pt>
                <c:pt idx="567">
                  <c:v>411227</c:v>
                </c:pt>
                <c:pt idx="568">
                  <c:v>302300</c:v>
                </c:pt>
                <c:pt idx="569">
                  <c:v>298395</c:v>
                </c:pt>
                <c:pt idx="570">
                  <c:v>306432</c:v>
                </c:pt>
                <c:pt idx="571">
                  <c:v>359926</c:v>
                </c:pt>
                <c:pt idx="572">
                  <c:v>330033</c:v>
                </c:pt>
                <c:pt idx="573">
                  <c:v>359954</c:v>
                </c:pt>
                <c:pt idx="574">
                  <c:v>435916</c:v>
                </c:pt>
                <c:pt idx="575">
                  <c:v>299933</c:v>
                </c:pt>
                <c:pt idx="576">
                  <c:v>267964</c:v>
                </c:pt>
                <c:pt idx="577">
                  <c:v>468015</c:v>
                </c:pt>
                <c:pt idx="578">
                  <c:v>366814</c:v>
                </c:pt>
                <c:pt idx="579">
                  <c:v>234499</c:v>
                </c:pt>
                <c:pt idx="580">
                  <c:v>268969</c:v>
                </c:pt>
                <c:pt idx="581">
                  <c:v>391246</c:v>
                </c:pt>
                <c:pt idx="582">
                  <c:v>282771</c:v>
                </c:pt>
                <c:pt idx="583">
                  <c:v>439940</c:v>
                </c:pt>
                <c:pt idx="584">
                  <c:v>443404</c:v>
                </c:pt>
                <c:pt idx="585">
                  <c:v>429911</c:v>
                </c:pt>
                <c:pt idx="586">
                  <c:v>250986</c:v>
                </c:pt>
                <c:pt idx="587">
                  <c:v>333785</c:v>
                </c:pt>
                <c:pt idx="588">
                  <c:v>414786</c:v>
                </c:pt>
                <c:pt idx="589">
                  <c:v>221018</c:v>
                </c:pt>
                <c:pt idx="590">
                  <c:v>424251</c:v>
                </c:pt>
                <c:pt idx="591">
                  <c:v>228068</c:v>
                </c:pt>
                <c:pt idx="592">
                  <c:v>436024</c:v>
                </c:pt>
                <c:pt idx="593">
                  <c:v>222083</c:v>
                </c:pt>
                <c:pt idx="594">
                  <c:v>275167</c:v>
                </c:pt>
                <c:pt idx="595">
                  <c:v>373182</c:v>
                </c:pt>
                <c:pt idx="596">
                  <c:v>205310</c:v>
                </c:pt>
                <c:pt idx="597">
                  <c:v>266604</c:v>
                </c:pt>
                <c:pt idx="598">
                  <c:v>496989</c:v>
                </c:pt>
                <c:pt idx="599">
                  <c:v>279719</c:v>
                </c:pt>
                <c:pt idx="600">
                  <c:v>266569</c:v>
                </c:pt>
                <c:pt idx="601">
                  <c:v>339848</c:v>
                </c:pt>
                <c:pt idx="602">
                  <c:v>223405</c:v>
                </c:pt>
                <c:pt idx="603">
                  <c:v>449520</c:v>
                </c:pt>
                <c:pt idx="604">
                  <c:v>391733</c:v>
                </c:pt>
                <c:pt idx="605">
                  <c:v>270613</c:v>
                </c:pt>
                <c:pt idx="606">
                  <c:v>417273</c:v>
                </c:pt>
                <c:pt idx="607">
                  <c:v>246243</c:v>
                </c:pt>
                <c:pt idx="608">
                  <c:v>410997</c:v>
                </c:pt>
                <c:pt idx="609">
                  <c:v>466271</c:v>
                </c:pt>
                <c:pt idx="610">
                  <c:v>372480</c:v>
                </c:pt>
                <c:pt idx="611">
                  <c:v>338083</c:v>
                </c:pt>
                <c:pt idx="612">
                  <c:v>317692</c:v>
                </c:pt>
                <c:pt idx="613">
                  <c:v>351296</c:v>
                </c:pt>
                <c:pt idx="614">
                  <c:v>310848</c:v>
                </c:pt>
                <c:pt idx="615">
                  <c:v>303095</c:v>
                </c:pt>
                <c:pt idx="616">
                  <c:v>331928</c:v>
                </c:pt>
                <c:pt idx="617">
                  <c:v>353867</c:v>
                </c:pt>
                <c:pt idx="618">
                  <c:v>219779</c:v>
                </c:pt>
                <c:pt idx="619">
                  <c:v>419163</c:v>
                </c:pt>
                <c:pt idx="620">
                  <c:v>426164</c:v>
                </c:pt>
                <c:pt idx="621">
                  <c:v>295486</c:v>
                </c:pt>
                <c:pt idx="622">
                  <c:v>243812</c:v>
                </c:pt>
                <c:pt idx="623">
                  <c:v>447750</c:v>
                </c:pt>
                <c:pt idx="624">
                  <c:v>228292</c:v>
                </c:pt>
                <c:pt idx="625">
                  <c:v>442234</c:v>
                </c:pt>
                <c:pt idx="626">
                  <c:v>470742</c:v>
                </c:pt>
                <c:pt idx="627">
                  <c:v>300400</c:v>
                </c:pt>
                <c:pt idx="628">
                  <c:v>385440</c:v>
                </c:pt>
                <c:pt idx="629">
                  <c:v>333486</c:v>
                </c:pt>
                <c:pt idx="630">
                  <c:v>317717</c:v>
                </c:pt>
                <c:pt idx="631">
                  <c:v>216967</c:v>
                </c:pt>
                <c:pt idx="632">
                  <c:v>467804</c:v>
                </c:pt>
                <c:pt idx="633">
                  <c:v>327647</c:v>
                </c:pt>
                <c:pt idx="634">
                  <c:v>487395</c:v>
                </c:pt>
                <c:pt idx="635">
                  <c:v>498853</c:v>
                </c:pt>
                <c:pt idx="636">
                  <c:v>465268</c:v>
                </c:pt>
                <c:pt idx="637">
                  <c:v>231519</c:v>
                </c:pt>
                <c:pt idx="638">
                  <c:v>235211</c:v>
                </c:pt>
                <c:pt idx="639">
                  <c:v>299823</c:v>
                </c:pt>
                <c:pt idx="640">
                  <c:v>475317</c:v>
                </c:pt>
                <c:pt idx="641">
                  <c:v>397372</c:v>
                </c:pt>
                <c:pt idx="642">
                  <c:v>223529</c:v>
                </c:pt>
                <c:pt idx="643">
                  <c:v>326658</c:v>
                </c:pt>
                <c:pt idx="644">
                  <c:v>422583</c:v>
                </c:pt>
                <c:pt idx="645">
                  <c:v>297946</c:v>
                </c:pt>
                <c:pt idx="646">
                  <c:v>357625</c:v>
                </c:pt>
                <c:pt idx="647">
                  <c:v>370460</c:v>
                </c:pt>
                <c:pt idx="648">
                  <c:v>445152</c:v>
                </c:pt>
                <c:pt idx="649">
                  <c:v>413318</c:v>
                </c:pt>
                <c:pt idx="650">
                  <c:v>416176</c:v>
                </c:pt>
                <c:pt idx="651">
                  <c:v>262520</c:v>
                </c:pt>
                <c:pt idx="652">
                  <c:v>300649</c:v>
                </c:pt>
                <c:pt idx="653">
                  <c:v>201476</c:v>
                </c:pt>
                <c:pt idx="654">
                  <c:v>366704</c:v>
                </c:pt>
                <c:pt idx="655">
                  <c:v>346999</c:v>
                </c:pt>
                <c:pt idx="656">
                  <c:v>422516</c:v>
                </c:pt>
                <c:pt idx="657">
                  <c:v>356115</c:v>
                </c:pt>
                <c:pt idx="658">
                  <c:v>439147</c:v>
                </c:pt>
                <c:pt idx="659">
                  <c:v>425631</c:v>
                </c:pt>
                <c:pt idx="660">
                  <c:v>259859</c:v>
                </c:pt>
                <c:pt idx="661">
                  <c:v>334175</c:v>
                </c:pt>
                <c:pt idx="662">
                  <c:v>497215</c:v>
                </c:pt>
                <c:pt idx="663">
                  <c:v>344479</c:v>
                </c:pt>
                <c:pt idx="664">
                  <c:v>254326</c:v>
                </c:pt>
                <c:pt idx="665">
                  <c:v>450545</c:v>
                </c:pt>
                <c:pt idx="666">
                  <c:v>453935</c:v>
                </c:pt>
                <c:pt idx="667">
                  <c:v>351332</c:v>
                </c:pt>
                <c:pt idx="668">
                  <c:v>455197</c:v>
                </c:pt>
                <c:pt idx="669">
                  <c:v>282541</c:v>
                </c:pt>
                <c:pt idx="670">
                  <c:v>326895</c:v>
                </c:pt>
                <c:pt idx="671">
                  <c:v>337248</c:v>
                </c:pt>
                <c:pt idx="672">
                  <c:v>477365</c:v>
                </c:pt>
                <c:pt idx="673">
                  <c:v>221103</c:v>
                </c:pt>
                <c:pt idx="674">
                  <c:v>464104</c:v>
                </c:pt>
                <c:pt idx="675">
                  <c:v>413858</c:v>
                </c:pt>
                <c:pt idx="676">
                  <c:v>346568</c:v>
                </c:pt>
                <c:pt idx="677">
                  <c:v>338284</c:v>
                </c:pt>
                <c:pt idx="678">
                  <c:v>452078</c:v>
                </c:pt>
                <c:pt idx="679">
                  <c:v>343850</c:v>
                </c:pt>
                <c:pt idx="680">
                  <c:v>468678</c:v>
                </c:pt>
                <c:pt idx="681">
                  <c:v>258569</c:v>
                </c:pt>
                <c:pt idx="682">
                  <c:v>264617</c:v>
                </c:pt>
                <c:pt idx="683">
                  <c:v>380388</c:v>
                </c:pt>
                <c:pt idx="684">
                  <c:v>417593</c:v>
                </c:pt>
                <c:pt idx="685">
                  <c:v>358586</c:v>
                </c:pt>
                <c:pt idx="686">
                  <c:v>387382</c:v>
                </c:pt>
                <c:pt idx="687">
                  <c:v>433453</c:v>
                </c:pt>
                <c:pt idx="688">
                  <c:v>335294</c:v>
                </c:pt>
                <c:pt idx="689">
                  <c:v>388087</c:v>
                </c:pt>
                <c:pt idx="690">
                  <c:v>318335</c:v>
                </c:pt>
                <c:pt idx="691">
                  <c:v>210001</c:v>
                </c:pt>
                <c:pt idx="692">
                  <c:v>437928</c:v>
                </c:pt>
                <c:pt idx="693">
                  <c:v>285977</c:v>
                </c:pt>
                <c:pt idx="694">
                  <c:v>495613</c:v>
                </c:pt>
                <c:pt idx="695">
                  <c:v>315150</c:v>
                </c:pt>
                <c:pt idx="696">
                  <c:v>458359</c:v>
                </c:pt>
                <c:pt idx="697">
                  <c:v>327397</c:v>
                </c:pt>
                <c:pt idx="698">
                  <c:v>353381</c:v>
                </c:pt>
                <c:pt idx="699">
                  <c:v>397047</c:v>
                </c:pt>
                <c:pt idx="700">
                  <c:v>277913</c:v>
                </c:pt>
                <c:pt idx="701">
                  <c:v>382678</c:v>
                </c:pt>
                <c:pt idx="702">
                  <c:v>465819</c:v>
                </c:pt>
                <c:pt idx="703">
                  <c:v>467475</c:v>
                </c:pt>
                <c:pt idx="704">
                  <c:v>323993</c:v>
                </c:pt>
                <c:pt idx="705">
                  <c:v>279867</c:v>
                </c:pt>
                <c:pt idx="706">
                  <c:v>402423</c:v>
                </c:pt>
                <c:pt idx="707">
                  <c:v>413255</c:v>
                </c:pt>
                <c:pt idx="708">
                  <c:v>492424</c:v>
                </c:pt>
                <c:pt idx="709">
                  <c:v>456996</c:v>
                </c:pt>
                <c:pt idx="710">
                  <c:v>442212</c:v>
                </c:pt>
                <c:pt idx="711">
                  <c:v>372765</c:v>
                </c:pt>
                <c:pt idx="712">
                  <c:v>485674</c:v>
                </c:pt>
                <c:pt idx="713">
                  <c:v>459648</c:v>
                </c:pt>
                <c:pt idx="714">
                  <c:v>345407</c:v>
                </c:pt>
                <c:pt idx="715">
                  <c:v>207390</c:v>
                </c:pt>
                <c:pt idx="716">
                  <c:v>417680</c:v>
                </c:pt>
                <c:pt idx="717">
                  <c:v>200825</c:v>
                </c:pt>
                <c:pt idx="718">
                  <c:v>296285</c:v>
                </c:pt>
                <c:pt idx="719">
                  <c:v>490082</c:v>
                </c:pt>
                <c:pt idx="720">
                  <c:v>278569</c:v>
                </c:pt>
                <c:pt idx="721">
                  <c:v>454914</c:v>
                </c:pt>
                <c:pt idx="722">
                  <c:v>325520</c:v>
                </c:pt>
                <c:pt idx="723">
                  <c:v>490482</c:v>
                </c:pt>
                <c:pt idx="724">
                  <c:v>496390</c:v>
                </c:pt>
                <c:pt idx="725">
                  <c:v>350547</c:v>
                </c:pt>
                <c:pt idx="726">
                  <c:v>246892</c:v>
                </c:pt>
                <c:pt idx="727">
                  <c:v>373730</c:v>
                </c:pt>
                <c:pt idx="728">
                  <c:v>455649</c:v>
                </c:pt>
                <c:pt idx="729">
                  <c:v>308410</c:v>
                </c:pt>
                <c:pt idx="730">
                  <c:v>325487</c:v>
                </c:pt>
                <c:pt idx="731">
                  <c:v>471675</c:v>
                </c:pt>
                <c:pt idx="732">
                  <c:v>339557</c:v>
                </c:pt>
                <c:pt idx="733">
                  <c:v>301766</c:v>
                </c:pt>
                <c:pt idx="734">
                  <c:v>238685</c:v>
                </c:pt>
                <c:pt idx="735">
                  <c:v>269349</c:v>
                </c:pt>
                <c:pt idx="736">
                  <c:v>269222</c:v>
                </c:pt>
                <c:pt idx="737">
                  <c:v>396753</c:v>
                </c:pt>
                <c:pt idx="738">
                  <c:v>230503</c:v>
                </c:pt>
                <c:pt idx="739">
                  <c:v>345515</c:v>
                </c:pt>
                <c:pt idx="740">
                  <c:v>253059</c:v>
                </c:pt>
                <c:pt idx="741">
                  <c:v>294510</c:v>
                </c:pt>
                <c:pt idx="742">
                  <c:v>316780</c:v>
                </c:pt>
                <c:pt idx="743">
                  <c:v>335282</c:v>
                </c:pt>
                <c:pt idx="744">
                  <c:v>489353</c:v>
                </c:pt>
                <c:pt idx="745">
                  <c:v>206592</c:v>
                </c:pt>
                <c:pt idx="746">
                  <c:v>483376</c:v>
                </c:pt>
                <c:pt idx="747">
                  <c:v>380979</c:v>
                </c:pt>
                <c:pt idx="748">
                  <c:v>363356</c:v>
                </c:pt>
                <c:pt idx="749">
                  <c:v>308385</c:v>
                </c:pt>
                <c:pt idx="750">
                  <c:v>216216</c:v>
                </c:pt>
                <c:pt idx="751">
                  <c:v>451424</c:v>
                </c:pt>
                <c:pt idx="752">
                  <c:v>413289</c:v>
                </c:pt>
                <c:pt idx="753">
                  <c:v>450267</c:v>
                </c:pt>
                <c:pt idx="754">
                  <c:v>444635</c:v>
                </c:pt>
                <c:pt idx="755">
                  <c:v>371406</c:v>
                </c:pt>
                <c:pt idx="756">
                  <c:v>337377</c:v>
                </c:pt>
                <c:pt idx="757">
                  <c:v>447877</c:v>
                </c:pt>
                <c:pt idx="758">
                  <c:v>469100</c:v>
                </c:pt>
                <c:pt idx="759">
                  <c:v>444906</c:v>
                </c:pt>
                <c:pt idx="760">
                  <c:v>228068</c:v>
                </c:pt>
                <c:pt idx="761">
                  <c:v>222412</c:v>
                </c:pt>
                <c:pt idx="762">
                  <c:v>488888</c:v>
                </c:pt>
                <c:pt idx="763">
                  <c:v>228528</c:v>
                </c:pt>
                <c:pt idx="764">
                  <c:v>442264</c:v>
                </c:pt>
                <c:pt idx="765">
                  <c:v>482814</c:v>
                </c:pt>
                <c:pt idx="766">
                  <c:v>228112</c:v>
                </c:pt>
                <c:pt idx="767">
                  <c:v>273640</c:v>
                </c:pt>
                <c:pt idx="768">
                  <c:v>231749</c:v>
                </c:pt>
                <c:pt idx="769">
                  <c:v>325707</c:v>
                </c:pt>
                <c:pt idx="770">
                  <c:v>250440</c:v>
                </c:pt>
                <c:pt idx="771">
                  <c:v>411386</c:v>
                </c:pt>
                <c:pt idx="772">
                  <c:v>253563</c:v>
                </c:pt>
                <c:pt idx="773">
                  <c:v>267171</c:v>
                </c:pt>
                <c:pt idx="774">
                  <c:v>310663</c:v>
                </c:pt>
                <c:pt idx="775">
                  <c:v>250184</c:v>
                </c:pt>
                <c:pt idx="776">
                  <c:v>363670</c:v>
                </c:pt>
                <c:pt idx="777">
                  <c:v>234983</c:v>
                </c:pt>
                <c:pt idx="778">
                  <c:v>222710</c:v>
                </c:pt>
                <c:pt idx="779">
                  <c:v>353678</c:v>
                </c:pt>
                <c:pt idx="780">
                  <c:v>235480</c:v>
                </c:pt>
                <c:pt idx="781">
                  <c:v>386404</c:v>
                </c:pt>
                <c:pt idx="782">
                  <c:v>404563</c:v>
                </c:pt>
                <c:pt idx="783">
                  <c:v>202964</c:v>
                </c:pt>
                <c:pt idx="784">
                  <c:v>322987</c:v>
                </c:pt>
                <c:pt idx="785">
                  <c:v>441119</c:v>
                </c:pt>
                <c:pt idx="786">
                  <c:v>302231</c:v>
                </c:pt>
                <c:pt idx="787">
                  <c:v>243312</c:v>
                </c:pt>
                <c:pt idx="788">
                  <c:v>370871</c:v>
                </c:pt>
                <c:pt idx="789">
                  <c:v>499573</c:v>
                </c:pt>
                <c:pt idx="790">
                  <c:v>235045</c:v>
                </c:pt>
                <c:pt idx="791">
                  <c:v>425475</c:v>
                </c:pt>
                <c:pt idx="792">
                  <c:v>317224</c:v>
                </c:pt>
                <c:pt idx="793">
                  <c:v>299996</c:v>
                </c:pt>
                <c:pt idx="794">
                  <c:v>247711</c:v>
                </c:pt>
                <c:pt idx="795">
                  <c:v>346812</c:v>
                </c:pt>
                <c:pt idx="796">
                  <c:v>471606</c:v>
                </c:pt>
                <c:pt idx="797">
                  <c:v>234325</c:v>
                </c:pt>
                <c:pt idx="798">
                  <c:v>457423</c:v>
                </c:pt>
                <c:pt idx="799">
                  <c:v>307307</c:v>
                </c:pt>
                <c:pt idx="800">
                  <c:v>490219</c:v>
                </c:pt>
                <c:pt idx="801">
                  <c:v>469185</c:v>
                </c:pt>
                <c:pt idx="802">
                  <c:v>203167</c:v>
                </c:pt>
                <c:pt idx="803">
                  <c:v>203742</c:v>
                </c:pt>
                <c:pt idx="804">
                  <c:v>493114</c:v>
                </c:pt>
                <c:pt idx="805">
                  <c:v>326822</c:v>
                </c:pt>
                <c:pt idx="806">
                  <c:v>312010</c:v>
                </c:pt>
                <c:pt idx="807">
                  <c:v>470904</c:v>
                </c:pt>
                <c:pt idx="808">
                  <c:v>459390</c:v>
                </c:pt>
                <c:pt idx="809">
                  <c:v>452216</c:v>
                </c:pt>
                <c:pt idx="810">
                  <c:v>211910</c:v>
                </c:pt>
                <c:pt idx="811">
                  <c:v>482181</c:v>
                </c:pt>
                <c:pt idx="812">
                  <c:v>413358</c:v>
                </c:pt>
                <c:pt idx="813">
                  <c:v>490193</c:v>
                </c:pt>
                <c:pt idx="814">
                  <c:v>323477</c:v>
                </c:pt>
                <c:pt idx="815">
                  <c:v>219306</c:v>
                </c:pt>
                <c:pt idx="816">
                  <c:v>252572</c:v>
                </c:pt>
                <c:pt idx="817">
                  <c:v>365166</c:v>
                </c:pt>
                <c:pt idx="818">
                  <c:v>404236</c:v>
                </c:pt>
                <c:pt idx="819">
                  <c:v>330609</c:v>
                </c:pt>
                <c:pt idx="820">
                  <c:v>341682</c:v>
                </c:pt>
                <c:pt idx="821">
                  <c:v>371888</c:v>
                </c:pt>
                <c:pt idx="822">
                  <c:v>468081</c:v>
                </c:pt>
                <c:pt idx="823">
                  <c:v>438408</c:v>
                </c:pt>
                <c:pt idx="824">
                  <c:v>209663</c:v>
                </c:pt>
                <c:pt idx="825">
                  <c:v>358639</c:v>
                </c:pt>
                <c:pt idx="826">
                  <c:v>243348</c:v>
                </c:pt>
                <c:pt idx="827">
                  <c:v>396688</c:v>
                </c:pt>
                <c:pt idx="828">
                  <c:v>452672</c:v>
                </c:pt>
                <c:pt idx="829">
                  <c:v>464190</c:v>
                </c:pt>
                <c:pt idx="830">
                  <c:v>270814</c:v>
                </c:pt>
                <c:pt idx="831">
                  <c:v>265722</c:v>
                </c:pt>
                <c:pt idx="832">
                  <c:v>265293</c:v>
                </c:pt>
                <c:pt idx="833">
                  <c:v>419236</c:v>
                </c:pt>
                <c:pt idx="834">
                  <c:v>326073</c:v>
                </c:pt>
                <c:pt idx="835">
                  <c:v>355023</c:v>
                </c:pt>
                <c:pt idx="836">
                  <c:v>215530</c:v>
                </c:pt>
                <c:pt idx="837">
                  <c:v>367637</c:v>
                </c:pt>
                <c:pt idx="838">
                  <c:v>487914</c:v>
                </c:pt>
                <c:pt idx="839">
                  <c:v>440255</c:v>
                </c:pt>
                <c:pt idx="840">
                  <c:v>464939</c:v>
                </c:pt>
                <c:pt idx="841">
                  <c:v>229080</c:v>
                </c:pt>
                <c:pt idx="842">
                  <c:v>452805</c:v>
                </c:pt>
                <c:pt idx="843">
                  <c:v>337758</c:v>
                </c:pt>
                <c:pt idx="844">
                  <c:v>340329</c:v>
                </c:pt>
                <c:pt idx="845">
                  <c:v>485747</c:v>
                </c:pt>
                <c:pt idx="846">
                  <c:v>495875</c:v>
                </c:pt>
                <c:pt idx="847">
                  <c:v>283769</c:v>
                </c:pt>
                <c:pt idx="848">
                  <c:v>363141</c:v>
                </c:pt>
                <c:pt idx="849">
                  <c:v>220487</c:v>
                </c:pt>
                <c:pt idx="850">
                  <c:v>409059</c:v>
                </c:pt>
                <c:pt idx="851">
                  <c:v>334633</c:v>
                </c:pt>
                <c:pt idx="852">
                  <c:v>202002</c:v>
                </c:pt>
                <c:pt idx="853">
                  <c:v>291449</c:v>
                </c:pt>
                <c:pt idx="854">
                  <c:v>363390</c:v>
                </c:pt>
                <c:pt idx="855">
                  <c:v>323588</c:v>
                </c:pt>
                <c:pt idx="856">
                  <c:v>294947</c:v>
                </c:pt>
                <c:pt idx="857">
                  <c:v>284173</c:v>
                </c:pt>
                <c:pt idx="858">
                  <c:v>427360</c:v>
                </c:pt>
                <c:pt idx="859">
                  <c:v>454547</c:v>
                </c:pt>
                <c:pt idx="860">
                  <c:v>370359</c:v>
                </c:pt>
                <c:pt idx="861">
                  <c:v>441854</c:v>
                </c:pt>
                <c:pt idx="862">
                  <c:v>297832</c:v>
                </c:pt>
                <c:pt idx="863">
                  <c:v>281631</c:v>
                </c:pt>
                <c:pt idx="864">
                  <c:v>398353</c:v>
                </c:pt>
                <c:pt idx="865">
                  <c:v>209831</c:v>
                </c:pt>
                <c:pt idx="866">
                  <c:v>352463</c:v>
                </c:pt>
                <c:pt idx="867">
                  <c:v>251221</c:v>
                </c:pt>
                <c:pt idx="868">
                  <c:v>437853</c:v>
                </c:pt>
                <c:pt idx="869">
                  <c:v>473497</c:v>
                </c:pt>
                <c:pt idx="870">
                  <c:v>310134</c:v>
                </c:pt>
                <c:pt idx="871">
                  <c:v>357336</c:v>
                </c:pt>
                <c:pt idx="872">
                  <c:v>326389</c:v>
                </c:pt>
                <c:pt idx="873">
                  <c:v>395826</c:v>
                </c:pt>
                <c:pt idx="874">
                  <c:v>367803</c:v>
                </c:pt>
                <c:pt idx="875">
                  <c:v>479011</c:v>
                </c:pt>
                <c:pt idx="876">
                  <c:v>354102</c:v>
                </c:pt>
                <c:pt idx="877">
                  <c:v>380582</c:v>
                </c:pt>
                <c:pt idx="878">
                  <c:v>310021</c:v>
                </c:pt>
                <c:pt idx="879">
                  <c:v>440002</c:v>
                </c:pt>
                <c:pt idx="880">
                  <c:v>323285</c:v>
                </c:pt>
                <c:pt idx="881">
                  <c:v>305385</c:v>
                </c:pt>
                <c:pt idx="882">
                  <c:v>334434</c:v>
                </c:pt>
                <c:pt idx="883">
                  <c:v>245103</c:v>
                </c:pt>
                <c:pt idx="884">
                  <c:v>231088</c:v>
                </c:pt>
                <c:pt idx="885">
                  <c:v>296464</c:v>
                </c:pt>
                <c:pt idx="886">
                  <c:v>405700</c:v>
                </c:pt>
                <c:pt idx="887">
                  <c:v>444229</c:v>
                </c:pt>
                <c:pt idx="888">
                  <c:v>378856</c:v>
                </c:pt>
                <c:pt idx="889">
                  <c:v>363698</c:v>
                </c:pt>
                <c:pt idx="890">
                  <c:v>490682</c:v>
                </c:pt>
                <c:pt idx="891">
                  <c:v>473969</c:v>
                </c:pt>
                <c:pt idx="892">
                  <c:v>435422</c:v>
                </c:pt>
                <c:pt idx="893">
                  <c:v>378575</c:v>
                </c:pt>
                <c:pt idx="894">
                  <c:v>313479</c:v>
                </c:pt>
                <c:pt idx="895">
                  <c:v>437565</c:v>
                </c:pt>
                <c:pt idx="896">
                  <c:v>244150</c:v>
                </c:pt>
                <c:pt idx="897">
                  <c:v>456422</c:v>
                </c:pt>
                <c:pt idx="898">
                  <c:v>232153</c:v>
                </c:pt>
                <c:pt idx="899">
                  <c:v>273442</c:v>
                </c:pt>
                <c:pt idx="900">
                  <c:v>329169</c:v>
                </c:pt>
                <c:pt idx="901">
                  <c:v>417240</c:v>
                </c:pt>
                <c:pt idx="902">
                  <c:v>328154</c:v>
                </c:pt>
                <c:pt idx="903">
                  <c:v>448810</c:v>
                </c:pt>
                <c:pt idx="904">
                  <c:v>462379</c:v>
                </c:pt>
                <c:pt idx="905">
                  <c:v>373043</c:v>
                </c:pt>
                <c:pt idx="906">
                  <c:v>330976</c:v>
                </c:pt>
                <c:pt idx="907">
                  <c:v>317729</c:v>
                </c:pt>
                <c:pt idx="908">
                  <c:v>302533</c:v>
                </c:pt>
                <c:pt idx="909">
                  <c:v>483898</c:v>
                </c:pt>
                <c:pt idx="910">
                  <c:v>408023</c:v>
                </c:pt>
                <c:pt idx="911">
                  <c:v>327215</c:v>
                </c:pt>
                <c:pt idx="912">
                  <c:v>406419</c:v>
                </c:pt>
                <c:pt idx="913">
                  <c:v>482112</c:v>
                </c:pt>
                <c:pt idx="914">
                  <c:v>459639</c:v>
                </c:pt>
                <c:pt idx="915">
                  <c:v>429413</c:v>
                </c:pt>
                <c:pt idx="916">
                  <c:v>369374</c:v>
                </c:pt>
                <c:pt idx="917">
                  <c:v>383449</c:v>
                </c:pt>
                <c:pt idx="918">
                  <c:v>373267</c:v>
                </c:pt>
                <c:pt idx="919">
                  <c:v>491671</c:v>
                </c:pt>
                <c:pt idx="920">
                  <c:v>231612</c:v>
                </c:pt>
                <c:pt idx="921">
                  <c:v>438207</c:v>
                </c:pt>
                <c:pt idx="922">
                  <c:v>459098</c:v>
                </c:pt>
                <c:pt idx="923">
                  <c:v>499662</c:v>
                </c:pt>
                <c:pt idx="924">
                  <c:v>453505</c:v>
                </c:pt>
                <c:pt idx="925">
                  <c:v>423183</c:v>
                </c:pt>
                <c:pt idx="926">
                  <c:v>498124</c:v>
                </c:pt>
                <c:pt idx="927">
                  <c:v>299604</c:v>
                </c:pt>
                <c:pt idx="928">
                  <c:v>223001</c:v>
                </c:pt>
                <c:pt idx="929">
                  <c:v>257948</c:v>
                </c:pt>
                <c:pt idx="930">
                  <c:v>499162</c:v>
                </c:pt>
                <c:pt idx="931">
                  <c:v>495928</c:v>
                </c:pt>
                <c:pt idx="932">
                  <c:v>486142</c:v>
                </c:pt>
                <c:pt idx="933">
                  <c:v>409425</c:v>
                </c:pt>
                <c:pt idx="934">
                  <c:v>372631</c:v>
                </c:pt>
                <c:pt idx="935">
                  <c:v>288652</c:v>
                </c:pt>
                <c:pt idx="936">
                  <c:v>204100</c:v>
                </c:pt>
                <c:pt idx="937">
                  <c:v>371919</c:v>
                </c:pt>
                <c:pt idx="938">
                  <c:v>496745</c:v>
                </c:pt>
                <c:pt idx="939">
                  <c:v>298451</c:v>
                </c:pt>
                <c:pt idx="940">
                  <c:v>432589</c:v>
                </c:pt>
                <c:pt idx="941">
                  <c:v>459440</c:v>
                </c:pt>
                <c:pt idx="942">
                  <c:v>320417</c:v>
                </c:pt>
                <c:pt idx="943">
                  <c:v>319591</c:v>
                </c:pt>
                <c:pt idx="944">
                  <c:v>338600</c:v>
                </c:pt>
                <c:pt idx="945">
                  <c:v>232838</c:v>
                </c:pt>
                <c:pt idx="946">
                  <c:v>297645</c:v>
                </c:pt>
                <c:pt idx="947">
                  <c:v>252046</c:v>
                </c:pt>
                <c:pt idx="948">
                  <c:v>292986</c:v>
                </c:pt>
                <c:pt idx="949">
                  <c:v>213867</c:v>
                </c:pt>
                <c:pt idx="950">
                  <c:v>285745</c:v>
                </c:pt>
                <c:pt idx="951">
                  <c:v>367202</c:v>
                </c:pt>
                <c:pt idx="952">
                  <c:v>326184</c:v>
                </c:pt>
                <c:pt idx="953">
                  <c:v>488820</c:v>
                </c:pt>
                <c:pt idx="954">
                  <c:v>304301</c:v>
                </c:pt>
                <c:pt idx="955">
                  <c:v>297907</c:v>
                </c:pt>
                <c:pt idx="956">
                  <c:v>469506</c:v>
                </c:pt>
                <c:pt idx="957">
                  <c:v>218036</c:v>
                </c:pt>
                <c:pt idx="958">
                  <c:v>486484</c:v>
                </c:pt>
                <c:pt idx="959">
                  <c:v>430888</c:v>
                </c:pt>
                <c:pt idx="960">
                  <c:v>324129</c:v>
                </c:pt>
                <c:pt idx="961">
                  <c:v>292294</c:v>
                </c:pt>
                <c:pt idx="962">
                  <c:v>434252</c:v>
                </c:pt>
                <c:pt idx="963">
                  <c:v>204535</c:v>
                </c:pt>
                <c:pt idx="964">
                  <c:v>342372</c:v>
                </c:pt>
                <c:pt idx="965">
                  <c:v>382730</c:v>
                </c:pt>
                <c:pt idx="966">
                  <c:v>201624</c:v>
                </c:pt>
                <c:pt idx="967">
                  <c:v>291869</c:v>
                </c:pt>
                <c:pt idx="968">
                  <c:v>415915</c:v>
                </c:pt>
                <c:pt idx="969">
                  <c:v>294266</c:v>
                </c:pt>
                <c:pt idx="970">
                  <c:v>440600</c:v>
                </c:pt>
                <c:pt idx="971">
                  <c:v>221526</c:v>
                </c:pt>
                <c:pt idx="972">
                  <c:v>325817</c:v>
                </c:pt>
                <c:pt idx="973">
                  <c:v>295757</c:v>
                </c:pt>
                <c:pt idx="974">
                  <c:v>276368</c:v>
                </c:pt>
                <c:pt idx="975">
                  <c:v>488136</c:v>
                </c:pt>
                <c:pt idx="976">
                  <c:v>315102</c:v>
                </c:pt>
                <c:pt idx="977">
                  <c:v>215615</c:v>
                </c:pt>
                <c:pt idx="978">
                  <c:v>335232</c:v>
                </c:pt>
                <c:pt idx="979">
                  <c:v>413683</c:v>
                </c:pt>
                <c:pt idx="980">
                  <c:v>461964</c:v>
                </c:pt>
                <c:pt idx="981">
                  <c:v>218469</c:v>
                </c:pt>
                <c:pt idx="982">
                  <c:v>377726</c:v>
                </c:pt>
                <c:pt idx="983">
                  <c:v>416384</c:v>
                </c:pt>
                <c:pt idx="984">
                  <c:v>205618</c:v>
                </c:pt>
                <c:pt idx="985">
                  <c:v>308376</c:v>
                </c:pt>
                <c:pt idx="986">
                  <c:v>281107</c:v>
                </c:pt>
                <c:pt idx="987">
                  <c:v>487387</c:v>
                </c:pt>
                <c:pt idx="988">
                  <c:v>388979</c:v>
                </c:pt>
                <c:pt idx="989">
                  <c:v>225713</c:v>
                </c:pt>
                <c:pt idx="990">
                  <c:v>494282</c:v>
                </c:pt>
                <c:pt idx="991">
                  <c:v>376271</c:v>
                </c:pt>
                <c:pt idx="992">
                  <c:v>486258</c:v>
                </c:pt>
                <c:pt idx="993">
                  <c:v>262230</c:v>
                </c:pt>
                <c:pt idx="994">
                  <c:v>206897</c:v>
                </c:pt>
                <c:pt idx="995">
                  <c:v>465064</c:v>
                </c:pt>
                <c:pt idx="996">
                  <c:v>266931</c:v>
                </c:pt>
                <c:pt idx="997">
                  <c:v>496165</c:v>
                </c:pt>
                <c:pt idx="998">
                  <c:v>348594</c:v>
                </c:pt>
                <c:pt idx="999">
                  <c:v>423192</c:v>
                </c:pt>
                <c:pt idx="1000">
                  <c:v>433567</c:v>
                </c:pt>
                <c:pt idx="1001">
                  <c:v>408243</c:v>
                </c:pt>
                <c:pt idx="1002">
                  <c:v>486921</c:v>
                </c:pt>
                <c:pt idx="1003">
                  <c:v>460770</c:v>
                </c:pt>
                <c:pt idx="1004">
                  <c:v>348818</c:v>
                </c:pt>
                <c:pt idx="1005">
                  <c:v>469018</c:v>
                </c:pt>
                <c:pt idx="1006">
                  <c:v>287009</c:v>
                </c:pt>
                <c:pt idx="1007">
                  <c:v>368589</c:v>
                </c:pt>
                <c:pt idx="1008">
                  <c:v>420492</c:v>
                </c:pt>
                <c:pt idx="1009">
                  <c:v>217693</c:v>
                </c:pt>
                <c:pt idx="1010">
                  <c:v>456313</c:v>
                </c:pt>
                <c:pt idx="1011">
                  <c:v>351416</c:v>
                </c:pt>
                <c:pt idx="1012">
                  <c:v>351426</c:v>
                </c:pt>
                <c:pt idx="1013">
                  <c:v>231799</c:v>
                </c:pt>
                <c:pt idx="1014">
                  <c:v>441827</c:v>
                </c:pt>
                <c:pt idx="1015">
                  <c:v>411953</c:v>
                </c:pt>
                <c:pt idx="1016">
                  <c:v>494899</c:v>
                </c:pt>
                <c:pt idx="1017">
                  <c:v>212492</c:v>
                </c:pt>
                <c:pt idx="1018">
                  <c:v>241834</c:v>
                </c:pt>
                <c:pt idx="1019">
                  <c:v>276056</c:v>
                </c:pt>
                <c:pt idx="1020">
                  <c:v>316555</c:v>
                </c:pt>
                <c:pt idx="1021">
                  <c:v>417424</c:v>
                </c:pt>
                <c:pt idx="1022">
                  <c:v>481291</c:v>
                </c:pt>
                <c:pt idx="1023">
                  <c:v>202095</c:v>
                </c:pt>
                <c:pt idx="1024">
                  <c:v>263688</c:v>
                </c:pt>
                <c:pt idx="1025">
                  <c:v>258561</c:v>
                </c:pt>
                <c:pt idx="1026">
                  <c:v>322304</c:v>
                </c:pt>
                <c:pt idx="1027">
                  <c:v>299285</c:v>
                </c:pt>
                <c:pt idx="1028">
                  <c:v>343391</c:v>
                </c:pt>
                <c:pt idx="1029">
                  <c:v>389714</c:v>
                </c:pt>
                <c:pt idx="1030">
                  <c:v>363547</c:v>
                </c:pt>
                <c:pt idx="1031">
                  <c:v>202593</c:v>
                </c:pt>
                <c:pt idx="1032">
                  <c:v>424883</c:v>
                </c:pt>
                <c:pt idx="1033">
                  <c:v>462947</c:v>
                </c:pt>
                <c:pt idx="1034">
                  <c:v>445970</c:v>
                </c:pt>
                <c:pt idx="1035">
                  <c:v>267562</c:v>
                </c:pt>
                <c:pt idx="1036">
                  <c:v>337742</c:v>
                </c:pt>
                <c:pt idx="1037">
                  <c:v>251756</c:v>
                </c:pt>
                <c:pt idx="1038">
                  <c:v>380132</c:v>
                </c:pt>
                <c:pt idx="1039">
                  <c:v>429623</c:v>
                </c:pt>
                <c:pt idx="1040">
                  <c:v>315706</c:v>
                </c:pt>
                <c:pt idx="1041">
                  <c:v>380816</c:v>
                </c:pt>
                <c:pt idx="1042">
                  <c:v>320856</c:v>
                </c:pt>
                <c:pt idx="1043">
                  <c:v>368976</c:v>
                </c:pt>
                <c:pt idx="1044">
                  <c:v>208468</c:v>
                </c:pt>
                <c:pt idx="1045">
                  <c:v>407359</c:v>
                </c:pt>
                <c:pt idx="1046">
                  <c:v>471933</c:v>
                </c:pt>
                <c:pt idx="1047">
                  <c:v>268334</c:v>
                </c:pt>
                <c:pt idx="1048">
                  <c:v>248047</c:v>
                </c:pt>
                <c:pt idx="1049">
                  <c:v>364876</c:v>
                </c:pt>
                <c:pt idx="1050">
                  <c:v>331506</c:v>
                </c:pt>
                <c:pt idx="1051">
                  <c:v>325935</c:v>
                </c:pt>
                <c:pt idx="1052">
                  <c:v>347106</c:v>
                </c:pt>
                <c:pt idx="1053">
                  <c:v>241070</c:v>
                </c:pt>
                <c:pt idx="1054">
                  <c:v>444983</c:v>
                </c:pt>
                <c:pt idx="1055">
                  <c:v>202739</c:v>
                </c:pt>
                <c:pt idx="1056">
                  <c:v>481802</c:v>
                </c:pt>
                <c:pt idx="1057">
                  <c:v>434447</c:v>
                </c:pt>
                <c:pt idx="1058">
                  <c:v>343384</c:v>
                </c:pt>
                <c:pt idx="1059">
                  <c:v>499009</c:v>
                </c:pt>
                <c:pt idx="1060">
                  <c:v>324073</c:v>
                </c:pt>
                <c:pt idx="1061">
                  <c:v>298148</c:v>
                </c:pt>
                <c:pt idx="1062">
                  <c:v>432798</c:v>
                </c:pt>
                <c:pt idx="1063">
                  <c:v>243015</c:v>
                </c:pt>
                <c:pt idx="1064">
                  <c:v>352735</c:v>
                </c:pt>
                <c:pt idx="1065">
                  <c:v>455465</c:v>
                </c:pt>
                <c:pt idx="1066">
                  <c:v>403560</c:v>
                </c:pt>
                <c:pt idx="1067">
                  <c:v>344462</c:v>
                </c:pt>
                <c:pt idx="1068">
                  <c:v>251907</c:v>
                </c:pt>
                <c:pt idx="1069">
                  <c:v>366472</c:v>
                </c:pt>
                <c:pt idx="1070">
                  <c:v>229643</c:v>
                </c:pt>
                <c:pt idx="1071">
                  <c:v>442519</c:v>
                </c:pt>
                <c:pt idx="1072">
                  <c:v>212992</c:v>
                </c:pt>
                <c:pt idx="1073">
                  <c:v>356926</c:v>
                </c:pt>
                <c:pt idx="1074">
                  <c:v>207982</c:v>
                </c:pt>
                <c:pt idx="1075">
                  <c:v>472088</c:v>
                </c:pt>
                <c:pt idx="1076">
                  <c:v>284560</c:v>
                </c:pt>
                <c:pt idx="1077">
                  <c:v>360517</c:v>
                </c:pt>
                <c:pt idx="1078">
                  <c:v>336036</c:v>
                </c:pt>
                <c:pt idx="1079">
                  <c:v>223974</c:v>
                </c:pt>
                <c:pt idx="1080">
                  <c:v>305347</c:v>
                </c:pt>
                <c:pt idx="1081">
                  <c:v>236095</c:v>
                </c:pt>
                <c:pt idx="1082">
                  <c:v>377190</c:v>
                </c:pt>
                <c:pt idx="1083">
                  <c:v>349081</c:v>
                </c:pt>
                <c:pt idx="1084">
                  <c:v>417851</c:v>
                </c:pt>
                <c:pt idx="1085">
                  <c:v>407712</c:v>
                </c:pt>
                <c:pt idx="1086">
                  <c:v>259326</c:v>
                </c:pt>
                <c:pt idx="1087">
                  <c:v>324950</c:v>
                </c:pt>
                <c:pt idx="1088">
                  <c:v>392254</c:v>
                </c:pt>
                <c:pt idx="1089">
                  <c:v>404269</c:v>
                </c:pt>
                <c:pt idx="1090">
                  <c:v>485527</c:v>
                </c:pt>
                <c:pt idx="1091">
                  <c:v>400390</c:v>
                </c:pt>
                <c:pt idx="1092">
                  <c:v>372455</c:v>
                </c:pt>
                <c:pt idx="1093">
                  <c:v>333809</c:v>
                </c:pt>
                <c:pt idx="1094">
                  <c:v>396007</c:v>
                </c:pt>
                <c:pt idx="1095">
                  <c:v>472305</c:v>
                </c:pt>
                <c:pt idx="1096">
                  <c:v>355978</c:v>
                </c:pt>
                <c:pt idx="1097">
                  <c:v>368679</c:v>
                </c:pt>
                <c:pt idx="1098">
                  <c:v>490558</c:v>
                </c:pt>
                <c:pt idx="1099">
                  <c:v>427577</c:v>
                </c:pt>
                <c:pt idx="1100">
                  <c:v>241778</c:v>
                </c:pt>
                <c:pt idx="1101">
                  <c:v>203510</c:v>
                </c:pt>
                <c:pt idx="1102">
                  <c:v>449605</c:v>
                </c:pt>
                <c:pt idx="1103">
                  <c:v>386724</c:v>
                </c:pt>
                <c:pt idx="1104">
                  <c:v>306884</c:v>
                </c:pt>
                <c:pt idx="1105">
                  <c:v>410427</c:v>
                </c:pt>
                <c:pt idx="1106">
                  <c:v>384306</c:v>
                </c:pt>
                <c:pt idx="1107">
                  <c:v>273239</c:v>
                </c:pt>
                <c:pt idx="1108">
                  <c:v>246586</c:v>
                </c:pt>
                <c:pt idx="1109">
                  <c:v>234720</c:v>
                </c:pt>
                <c:pt idx="1110">
                  <c:v>224735</c:v>
                </c:pt>
                <c:pt idx="1111">
                  <c:v>362066</c:v>
                </c:pt>
                <c:pt idx="1112">
                  <c:v>304604</c:v>
                </c:pt>
                <c:pt idx="1113">
                  <c:v>201494</c:v>
                </c:pt>
                <c:pt idx="1114">
                  <c:v>370528</c:v>
                </c:pt>
                <c:pt idx="1115">
                  <c:v>393913</c:v>
                </c:pt>
                <c:pt idx="1116">
                  <c:v>296371</c:v>
                </c:pt>
                <c:pt idx="1117">
                  <c:v>342669</c:v>
                </c:pt>
                <c:pt idx="1118">
                  <c:v>449449</c:v>
                </c:pt>
                <c:pt idx="1119">
                  <c:v>424666</c:v>
                </c:pt>
                <c:pt idx="1120">
                  <c:v>375108</c:v>
                </c:pt>
                <c:pt idx="1121">
                  <c:v>457563</c:v>
                </c:pt>
                <c:pt idx="1122">
                  <c:v>482945</c:v>
                </c:pt>
                <c:pt idx="1123">
                  <c:v>414419</c:v>
                </c:pt>
                <c:pt idx="1124">
                  <c:v>386418</c:v>
                </c:pt>
                <c:pt idx="1125">
                  <c:v>360196</c:v>
                </c:pt>
                <c:pt idx="1126">
                  <c:v>270738</c:v>
                </c:pt>
                <c:pt idx="1127">
                  <c:v>435177</c:v>
                </c:pt>
                <c:pt idx="1128">
                  <c:v>228411</c:v>
                </c:pt>
                <c:pt idx="1129">
                  <c:v>294569</c:v>
                </c:pt>
                <c:pt idx="1130">
                  <c:v>396331</c:v>
                </c:pt>
                <c:pt idx="1131">
                  <c:v>216222</c:v>
                </c:pt>
                <c:pt idx="1132">
                  <c:v>485354</c:v>
                </c:pt>
                <c:pt idx="1133">
                  <c:v>360847</c:v>
                </c:pt>
                <c:pt idx="1134">
                  <c:v>332081</c:v>
                </c:pt>
                <c:pt idx="1135">
                  <c:v>299554</c:v>
                </c:pt>
                <c:pt idx="1136">
                  <c:v>314703</c:v>
                </c:pt>
                <c:pt idx="1137">
                  <c:v>232877</c:v>
                </c:pt>
                <c:pt idx="1138">
                  <c:v>473220</c:v>
                </c:pt>
                <c:pt idx="1139">
                  <c:v>329589</c:v>
                </c:pt>
                <c:pt idx="1140">
                  <c:v>395290</c:v>
                </c:pt>
                <c:pt idx="1141">
                  <c:v>280951</c:v>
                </c:pt>
                <c:pt idx="1142">
                  <c:v>454363</c:v>
                </c:pt>
                <c:pt idx="1143">
                  <c:v>412113</c:v>
                </c:pt>
                <c:pt idx="1144">
                  <c:v>304269</c:v>
                </c:pt>
                <c:pt idx="1145">
                  <c:v>419598</c:v>
                </c:pt>
                <c:pt idx="1146">
                  <c:v>388922</c:v>
                </c:pt>
                <c:pt idx="1147">
                  <c:v>356959</c:v>
                </c:pt>
                <c:pt idx="1148">
                  <c:v>317266</c:v>
                </c:pt>
                <c:pt idx="1149">
                  <c:v>327063</c:v>
                </c:pt>
                <c:pt idx="1150">
                  <c:v>475427</c:v>
                </c:pt>
                <c:pt idx="1151">
                  <c:v>381868</c:v>
                </c:pt>
                <c:pt idx="1152">
                  <c:v>271303</c:v>
                </c:pt>
                <c:pt idx="1153">
                  <c:v>225976</c:v>
                </c:pt>
                <c:pt idx="1154">
                  <c:v>408919</c:v>
                </c:pt>
                <c:pt idx="1155">
                  <c:v>269901</c:v>
                </c:pt>
                <c:pt idx="1156">
                  <c:v>283360</c:v>
                </c:pt>
                <c:pt idx="1157">
                  <c:v>304925</c:v>
                </c:pt>
                <c:pt idx="1158">
                  <c:v>499694</c:v>
                </c:pt>
                <c:pt idx="1159">
                  <c:v>351637</c:v>
                </c:pt>
                <c:pt idx="1160">
                  <c:v>215262</c:v>
                </c:pt>
                <c:pt idx="1161">
                  <c:v>399928</c:v>
                </c:pt>
                <c:pt idx="1162">
                  <c:v>206050</c:v>
                </c:pt>
                <c:pt idx="1163">
                  <c:v>258740</c:v>
                </c:pt>
                <c:pt idx="1164">
                  <c:v>498961</c:v>
                </c:pt>
                <c:pt idx="1165">
                  <c:v>204337</c:v>
                </c:pt>
                <c:pt idx="1166">
                  <c:v>219715</c:v>
                </c:pt>
                <c:pt idx="1167">
                  <c:v>330790</c:v>
                </c:pt>
                <c:pt idx="1168">
                  <c:v>407676</c:v>
                </c:pt>
                <c:pt idx="1169">
                  <c:v>226516</c:v>
                </c:pt>
                <c:pt idx="1170">
                  <c:v>309574</c:v>
                </c:pt>
                <c:pt idx="1171">
                  <c:v>411117</c:v>
                </c:pt>
                <c:pt idx="1172">
                  <c:v>350964</c:v>
                </c:pt>
                <c:pt idx="1173">
                  <c:v>313878</c:v>
                </c:pt>
                <c:pt idx="1174">
                  <c:v>287222</c:v>
                </c:pt>
                <c:pt idx="1175">
                  <c:v>287702</c:v>
                </c:pt>
                <c:pt idx="1176">
                  <c:v>208623</c:v>
                </c:pt>
                <c:pt idx="1177">
                  <c:v>354398</c:v>
                </c:pt>
                <c:pt idx="1178">
                  <c:v>249406</c:v>
                </c:pt>
                <c:pt idx="1179">
                  <c:v>459502</c:v>
                </c:pt>
                <c:pt idx="1180">
                  <c:v>324688</c:v>
                </c:pt>
                <c:pt idx="1181">
                  <c:v>472397</c:v>
                </c:pt>
                <c:pt idx="1182">
                  <c:v>289697</c:v>
                </c:pt>
                <c:pt idx="1183">
                  <c:v>471273</c:v>
                </c:pt>
                <c:pt idx="1184">
                  <c:v>401057</c:v>
                </c:pt>
                <c:pt idx="1185">
                  <c:v>340318</c:v>
                </c:pt>
                <c:pt idx="1186">
                  <c:v>370769</c:v>
                </c:pt>
                <c:pt idx="1187">
                  <c:v>295714</c:v>
                </c:pt>
                <c:pt idx="1188">
                  <c:v>449652</c:v>
                </c:pt>
                <c:pt idx="1189">
                  <c:v>430268</c:v>
                </c:pt>
                <c:pt idx="1190">
                  <c:v>271370</c:v>
                </c:pt>
                <c:pt idx="1191">
                  <c:v>462550</c:v>
                </c:pt>
                <c:pt idx="1192">
                  <c:v>372131</c:v>
                </c:pt>
                <c:pt idx="1193">
                  <c:v>449468</c:v>
                </c:pt>
                <c:pt idx="1194">
                  <c:v>267428</c:v>
                </c:pt>
                <c:pt idx="1195">
                  <c:v>281902</c:v>
                </c:pt>
                <c:pt idx="1196">
                  <c:v>220590</c:v>
                </c:pt>
                <c:pt idx="1197">
                  <c:v>309598</c:v>
                </c:pt>
                <c:pt idx="1198">
                  <c:v>318542</c:v>
                </c:pt>
                <c:pt idx="1199">
                  <c:v>326429</c:v>
                </c:pt>
                <c:pt idx="1200">
                  <c:v>276837</c:v>
                </c:pt>
                <c:pt idx="1201">
                  <c:v>492200</c:v>
                </c:pt>
                <c:pt idx="1202">
                  <c:v>290996</c:v>
                </c:pt>
                <c:pt idx="1203">
                  <c:v>273913</c:v>
                </c:pt>
                <c:pt idx="1204">
                  <c:v>474941</c:v>
                </c:pt>
                <c:pt idx="1205">
                  <c:v>211933</c:v>
                </c:pt>
                <c:pt idx="1206">
                  <c:v>278105</c:v>
                </c:pt>
                <c:pt idx="1207">
                  <c:v>495290</c:v>
                </c:pt>
                <c:pt idx="1208">
                  <c:v>331948</c:v>
                </c:pt>
                <c:pt idx="1209">
                  <c:v>280072</c:v>
                </c:pt>
                <c:pt idx="1210">
                  <c:v>273770</c:v>
                </c:pt>
                <c:pt idx="1211">
                  <c:v>299224</c:v>
                </c:pt>
                <c:pt idx="1212">
                  <c:v>424281</c:v>
                </c:pt>
                <c:pt idx="1213">
                  <c:v>207291</c:v>
                </c:pt>
                <c:pt idx="1214">
                  <c:v>321237</c:v>
                </c:pt>
                <c:pt idx="1215">
                  <c:v>213949</c:v>
                </c:pt>
                <c:pt idx="1216">
                  <c:v>364923</c:v>
                </c:pt>
                <c:pt idx="1217">
                  <c:v>338009</c:v>
                </c:pt>
                <c:pt idx="1218">
                  <c:v>203033</c:v>
                </c:pt>
                <c:pt idx="1219">
                  <c:v>219724</c:v>
                </c:pt>
                <c:pt idx="1220">
                  <c:v>441065</c:v>
                </c:pt>
                <c:pt idx="1221">
                  <c:v>334941</c:v>
                </c:pt>
                <c:pt idx="1222">
                  <c:v>456915</c:v>
                </c:pt>
                <c:pt idx="1223">
                  <c:v>325977</c:v>
                </c:pt>
                <c:pt idx="1224">
                  <c:v>434720</c:v>
                </c:pt>
                <c:pt idx="1225">
                  <c:v>409981</c:v>
                </c:pt>
                <c:pt idx="1226">
                  <c:v>259945</c:v>
                </c:pt>
                <c:pt idx="1227">
                  <c:v>241597</c:v>
                </c:pt>
                <c:pt idx="1228">
                  <c:v>290590</c:v>
                </c:pt>
                <c:pt idx="1229">
                  <c:v>397579</c:v>
                </c:pt>
                <c:pt idx="1230">
                  <c:v>435662</c:v>
                </c:pt>
                <c:pt idx="1231">
                  <c:v>279664</c:v>
                </c:pt>
                <c:pt idx="1232">
                  <c:v>215956</c:v>
                </c:pt>
                <c:pt idx="1233">
                  <c:v>302454</c:v>
                </c:pt>
                <c:pt idx="1234">
                  <c:v>448575</c:v>
                </c:pt>
                <c:pt idx="1235">
                  <c:v>345134</c:v>
                </c:pt>
                <c:pt idx="1236">
                  <c:v>272169</c:v>
                </c:pt>
                <c:pt idx="1237">
                  <c:v>207052</c:v>
                </c:pt>
                <c:pt idx="1238">
                  <c:v>349282</c:v>
                </c:pt>
                <c:pt idx="1239">
                  <c:v>311523</c:v>
                </c:pt>
                <c:pt idx="1240">
                  <c:v>376556</c:v>
                </c:pt>
                <c:pt idx="1241">
                  <c:v>276572</c:v>
                </c:pt>
                <c:pt idx="1242">
                  <c:v>308812</c:v>
                </c:pt>
                <c:pt idx="1243">
                  <c:v>317791</c:v>
                </c:pt>
                <c:pt idx="1244">
                  <c:v>438064</c:v>
                </c:pt>
                <c:pt idx="1245">
                  <c:v>280818</c:v>
                </c:pt>
                <c:pt idx="1246">
                  <c:v>422779</c:v>
                </c:pt>
                <c:pt idx="1247">
                  <c:v>433631</c:v>
                </c:pt>
                <c:pt idx="1248">
                  <c:v>233134</c:v>
                </c:pt>
                <c:pt idx="1249">
                  <c:v>431283</c:v>
                </c:pt>
                <c:pt idx="1250">
                  <c:v>304252</c:v>
                </c:pt>
                <c:pt idx="1251">
                  <c:v>343098</c:v>
                </c:pt>
                <c:pt idx="1252">
                  <c:v>395886</c:v>
                </c:pt>
                <c:pt idx="1253">
                  <c:v>229068</c:v>
                </c:pt>
                <c:pt idx="1254">
                  <c:v>419123</c:v>
                </c:pt>
                <c:pt idx="1255">
                  <c:v>412338</c:v>
                </c:pt>
                <c:pt idx="1256">
                  <c:v>400553</c:v>
                </c:pt>
                <c:pt idx="1257">
                  <c:v>251492</c:v>
                </c:pt>
                <c:pt idx="1258">
                  <c:v>402638</c:v>
                </c:pt>
                <c:pt idx="1259">
                  <c:v>221283</c:v>
                </c:pt>
                <c:pt idx="1260">
                  <c:v>224538</c:v>
                </c:pt>
                <c:pt idx="1261">
                  <c:v>254988</c:v>
                </c:pt>
                <c:pt idx="1262">
                  <c:v>273286</c:v>
                </c:pt>
                <c:pt idx="1263">
                  <c:v>298468</c:v>
                </c:pt>
                <c:pt idx="1264">
                  <c:v>304288</c:v>
                </c:pt>
                <c:pt idx="1265">
                  <c:v>400348</c:v>
                </c:pt>
                <c:pt idx="1266">
                  <c:v>314433</c:v>
                </c:pt>
                <c:pt idx="1267">
                  <c:v>335403</c:v>
                </c:pt>
                <c:pt idx="1268">
                  <c:v>399902</c:v>
                </c:pt>
                <c:pt idx="1269">
                  <c:v>345844</c:v>
                </c:pt>
                <c:pt idx="1270">
                  <c:v>360115</c:v>
                </c:pt>
                <c:pt idx="1271">
                  <c:v>292463</c:v>
                </c:pt>
                <c:pt idx="1272">
                  <c:v>422524</c:v>
                </c:pt>
                <c:pt idx="1273">
                  <c:v>444898</c:v>
                </c:pt>
                <c:pt idx="1274">
                  <c:v>343929</c:v>
                </c:pt>
                <c:pt idx="1275">
                  <c:v>217036</c:v>
                </c:pt>
                <c:pt idx="1276">
                  <c:v>471097</c:v>
                </c:pt>
                <c:pt idx="1277">
                  <c:v>345602</c:v>
                </c:pt>
                <c:pt idx="1278">
                  <c:v>425462</c:v>
                </c:pt>
                <c:pt idx="1279">
                  <c:v>318721</c:v>
                </c:pt>
                <c:pt idx="1280">
                  <c:v>443287</c:v>
                </c:pt>
                <c:pt idx="1281">
                  <c:v>330010</c:v>
                </c:pt>
                <c:pt idx="1282">
                  <c:v>214011</c:v>
                </c:pt>
                <c:pt idx="1283">
                  <c:v>401907</c:v>
                </c:pt>
                <c:pt idx="1284">
                  <c:v>347076</c:v>
                </c:pt>
                <c:pt idx="1285">
                  <c:v>491061</c:v>
                </c:pt>
                <c:pt idx="1286">
                  <c:v>272469</c:v>
                </c:pt>
                <c:pt idx="1287">
                  <c:v>275318</c:v>
                </c:pt>
                <c:pt idx="1288">
                  <c:v>307413</c:v>
                </c:pt>
                <c:pt idx="1289">
                  <c:v>270334</c:v>
                </c:pt>
                <c:pt idx="1290">
                  <c:v>415581</c:v>
                </c:pt>
                <c:pt idx="1291">
                  <c:v>306942</c:v>
                </c:pt>
                <c:pt idx="1292">
                  <c:v>207141</c:v>
                </c:pt>
                <c:pt idx="1293">
                  <c:v>350489</c:v>
                </c:pt>
                <c:pt idx="1294">
                  <c:v>255331</c:v>
                </c:pt>
                <c:pt idx="1295">
                  <c:v>280108</c:v>
                </c:pt>
                <c:pt idx="1296">
                  <c:v>365538</c:v>
                </c:pt>
                <c:pt idx="1297">
                  <c:v>366737</c:v>
                </c:pt>
                <c:pt idx="1298">
                  <c:v>355431</c:v>
                </c:pt>
                <c:pt idx="1299">
                  <c:v>454973</c:v>
                </c:pt>
                <c:pt idx="1300">
                  <c:v>364230</c:v>
                </c:pt>
                <c:pt idx="1301">
                  <c:v>489675</c:v>
                </c:pt>
                <c:pt idx="1302">
                  <c:v>443873</c:v>
                </c:pt>
                <c:pt idx="1303">
                  <c:v>397283</c:v>
                </c:pt>
                <c:pt idx="1304">
                  <c:v>272325</c:v>
                </c:pt>
                <c:pt idx="1305">
                  <c:v>231333</c:v>
                </c:pt>
                <c:pt idx="1306">
                  <c:v>413822</c:v>
                </c:pt>
                <c:pt idx="1307">
                  <c:v>203095</c:v>
                </c:pt>
                <c:pt idx="1308">
                  <c:v>220109</c:v>
                </c:pt>
                <c:pt idx="1309">
                  <c:v>216077</c:v>
                </c:pt>
                <c:pt idx="1310">
                  <c:v>425296</c:v>
                </c:pt>
                <c:pt idx="1311">
                  <c:v>389339</c:v>
                </c:pt>
                <c:pt idx="1312">
                  <c:v>214449</c:v>
                </c:pt>
                <c:pt idx="1313">
                  <c:v>213990</c:v>
                </c:pt>
                <c:pt idx="1314">
                  <c:v>358131</c:v>
                </c:pt>
                <c:pt idx="1315">
                  <c:v>262986</c:v>
                </c:pt>
                <c:pt idx="1316">
                  <c:v>346335</c:v>
                </c:pt>
                <c:pt idx="1317">
                  <c:v>358205</c:v>
                </c:pt>
                <c:pt idx="1318">
                  <c:v>422723</c:v>
                </c:pt>
                <c:pt idx="1319">
                  <c:v>417961</c:v>
                </c:pt>
                <c:pt idx="1320">
                  <c:v>242215</c:v>
                </c:pt>
                <c:pt idx="1321">
                  <c:v>217115</c:v>
                </c:pt>
                <c:pt idx="1322">
                  <c:v>413104</c:v>
                </c:pt>
                <c:pt idx="1323">
                  <c:v>342930</c:v>
                </c:pt>
                <c:pt idx="1324">
                  <c:v>378409</c:v>
                </c:pt>
                <c:pt idx="1325">
                  <c:v>463024</c:v>
                </c:pt>
                <c:pt idx="1326">
                  <c:v>345940</c:v>
                </c:pt>
                <c:pt idx="1327">
                  <c:v>428054</c:v>
                </c:pt>
                <c:pt idx="1328">
                  <c:v>351458</c:v>
                </c:pt>
                <c:pt idx="1329">
                  <c:v>463890</c:v>
                </c:pt>
                <c:pt idx="1330">
                  <c:v>474062</c:v>
                </c:pt>
                <c:pt idx="1331">
                  <c:v>233988</c:v>
                </c:pt>
                <c:pt idx="1332">
                  <c:v>490853</c:v>
                </c:pt>
                <c:pt idx="1333">
                  <c:v>325024</c:v>
                </c:pt>
                <c:pt idx="1334">
                  <c:v>337727</c:v>
                </c:pt>
                <c:pt idx="1335">
                  <c:v>355619</c:v>
                </c:pt>
                <c:pt idx="1336">
                  <c:v>488597</c:v>
                </c:pt>
                <c:pt idx="1337">
                  <c:v>227140</c:v>
                </c:pt>
                <c:pt idx="1338">
                  <c:v>325927</c:v>
                </c:pt>
                <c:pt idx="1339">
                  <c:v>355784</c:v>
                </c:pt>
                <c:pt idx="1340">
                  <c:v>307236</c:v>
                </c:pt>
                <c:pt idx="1341">
                  <c:v>306067</c:v>
                </c:pt>
                <c:pt idx="1342">
                  <c:v>405111</c:v>
                </c:pt>
                <c:pt idx="1343">
                  <c:v>241509</c:v>
                </c:pt>
                <c:pt idx="1344">
                  <c:v>392132</c:v>
                </c:pt>
                <c:pt idx="1345">
                  <c:v>359681</c:v>
                </c:pt>
                <c:pt idx="1346">
                  <c:v>319872</c:v>
                </c:pt>
                <c:pt idx="1347">
                  <c:v>467309</c:v>
                </c:pt>
                <c:pt idx="1348">
                  <c:v>381359</c:v>
                </c:pt>
                <c:pt idx="1349">
                  <c:v>425936</c:v>
                </c:pt>
                <c:pt idx="1350">
                  <c:v>389189</c:v>
                </c:pt>
                <c:pt idx="1351">
                  <c:v>357567</c:v>
                </c:pt>
                <c:pt idx="1352">
                  <c:v>429647</c:v>
                </c:pt>
                <c:pt idx="1353">
                  <c:v>238733</c:v>
                </c:pt>
                <c:pt idx="1354">
                  <c:v>215939</c:v>
                </c:pt>
                <c:pt idx="1355">
                  <c:v>214331</c:v>
                </c:pt>
                <c:pt idx="1356">
                  <c:v>364488</c:v>
                </c:pt>
                <c:pt idx="1357">
                  <c:v>413196</c:v>
                </c:pt>
                <c:pt idx="1358">
                  <c:v>397450</c:v>
                </c:pt>
                <c:pt idx="1359">
                  <c:v>237938</c:v>
                </c:pt>
                <c:pt idx="1360">
                  <c:v>468769</c:v>
                </c:pt>
                <c:pt idx="1361">
                  <c:v>480286</c:v>
                </c:pt>
                <c:pt idx="1362">
                  <c:v>273529</c:v>
                </c:pt>
                <c:pt idx="1363">
                  <c:v>283569</c:v>
                </c:pt>
                <c:pt idx="1364">
                  <c:v>472665</c:v>
                </c:pt>
                <c:pt idx="1365">
                  <c:v>409916</c:v>
                </c:pt>
                <c:pt idx="1366">
                  <c:v>420458</c:v>
                </c:pt>
                <c:pt idx="1367">
                  <c:v>402606</c:v>
                </c:pt>
                <c:pt idx="1368">
                  <c:v>241975</c:v>
                </c:pt>
                <c:pt idx="1369">
                  <c:v>280622</c:v>
                </c:pt>
                <c:pt idx="1370">
                  <c:v>273181</c:v>
                </c:pt>
                <c:pt idx="1371">
                  <c:v>465207</c:v>
                </c:pt>
                <c:pt idx="1372">
                  <c:v>439823</c:v>
                </c:pt>
                <c:pt idx="1373">
                  <c:v>399887</c:v>
                </c:pt>
                <c:pt idx="1374">
                  <c:v>287456</c:v>
                </c:pt>
                <c:pt idx="1375">
                  <c:v>404503</c:v>
                </c:pt>
                <c:pt idx="1376">
                  <c:v>238127</c:v>
                </c:pt>
                <c:pt idx="1377">
                  <c:v>492517</c:v>
                </c:pt>
                <c:pt idx="1378">
                  <c:v>377211</c:v>
                </c:pt>
                <c:pt idx="1379">
                  <c:v>490168</c:v>
                </c:pt>
                <c:pt idx="1380">
                  <c:v>422983</c:v>
                </c:pt>
                <c:pt idx="1381">
                  <c:v>429938</c:v>
                </c:pt>
                <c:pt idx="1382">
                  <c:v>262845</c:v>
                </c:pt>
                <c:pt idx="1383">
                  <c:v>436342</c:v>
                </c:pt>
                <c:pt idx="1384">
                  <c:v>201170</c:v>
                </c:pt>
                <c:pt idx="1385">
                  <c:v>245281</c:v>
                </c:pt>
                <c:pt idx="1386">
                  <c:v>383535</c:v>
                </c:pt>
                <c:pt idx="1387">
                  <c:v>460542</c:v>
                </c:pt>
                <c:pt idx="1388">
                  <c:v>209776</c:v>
                </c:pt>
                <c:pt idx="1389">
                  <c:v>313113</c:v>
                </c:pt>
                <c:pt idx="1390">
                  <c:v>385873</c:v>
                </c:pt>
                <c:pt idx="1391">
                  <c:v>323466</c:v>
                </c:pt>
                <c:pt idx="1392">
                  <c:v>248821</c:v>
                </c:pt>
                <c:pt idx="1393">
                  <c:v>341136</c:v>
                </c:pt>
                <c:pt idx="1394">
                  <c:v>296598</c:v>
                </c:pt>
                <c:pt idx="1395">
                  <c:v>389814</c:v>
                </c:pt>
                <c:pt idx="1396">
                  <c:v>248768</c:v>
                </c:pt>
                <c:pt idx="1397">
                  <c:v>438400</c:v>
                </c:pt>
                <c:pt idx="1398">
                  <c:v>381215</c:v>
                </c:pt>
                <c:pt idx="1399">
                  <c:v>396743</c:v>
                </c:pt>
                <c:pt idx="1400">
                  <c:v>335636</c:v>
                </c:pt>
                <c:pt idx="1401">
                  <c:v>435333</c:v>
                </c:pt>
                <c:pt idx="1402">
                  <c:v>305823</c:v>
                </c:pt>
                <c:pt idx="1403">
                  <c:v>432461</c:v>
                </c:pt>
                <c:pt idx="1404">
                  <c:v>370671</c:v>
                </c:pt>
                <c:pt idx="1405">
                  <c:v>210202</c:v>
                </c:pt>
                <c:pt idx="1406">
                  <c:v>213118</c:v>
                </c:pt>
                <c:pt idx="1407">
                  <c:v>453286</c:v>
                </c:pt>
                <c:pt idx="1408">
                  <c:v>397504</c:v>
                </c:pt>
                <c:pt idx="1409">
                  <c:v>394468</c:v>
                </c:pt>
                <c:pt idx="1410">
                  <c:v>452084</c:v>
                </c:pt>
                <c:pt idx="1411">
                  <c:v>268027</c:v>
                </c:pt>
                <c:pt idx="1412">
                  <c:v>389244</c:v>
                </c:pt>
                <c:pt idx="1413">
                  <c:v>229958</c:v>
                </c:pt>
                <c:pt idx="1414">
                  <c:v>490238</c:v>
                </c:pt>
                <c:pt idx="1415">
                  <c:v>301847</c:v>
                </c:pt>
                <c:pt idx="1416">
                  <c:v>226817</c:v>
                </c:pt>
                <c:pt idx="1417">
                  <c:v>292727</c:v>
                </c:pt>
                <c:pt idx="1418">
                  <c:v>291703</c:v>
                </c:pt>
                <c:pt idx="1419">
                  <c:v>479663</c:v>
                </c:pt>
                <c:pt idx="1420">
                  <c:v>294924</c:v>
                </c:pt>
                <c:pt idx="1421">
                  <c:v>391580</c:v>
                </c:pt>
                <c:pt idx="1422">
                  <c:v>498831</c:v>
                </c:pt>
                <c:pt idx="1423">
                  <c:v>449044</c:v>
                </c:pt>
                <c:pt idx="1424">
                  <c:v>450106</c:v>
                </c:pt>
                <c:pt idx="1425">
                  <c:v>467561</c:v>
                </c:pt>
                <c:pt idx="1426">
                  <c:v>365381</c:v>
                </c:pt>
                <c:pt idx="1427">
                  <c:v>415956</c:v>
                </c:pt>
                <c:pt idx="1428">
                  <c:v>332738</c:v>
                </c:pt>
                <c:pt idx="1429">
                  <c:v>212156</c:v>
                </c:pt>
                <c:pt idx="1430">
                  <c:v>469992</c:v>
                </c:pt>
                <c:pt idx="1431">
                  <c:v>459293</c:v>
                </c:pt>
                <c:pt idx="1432">
                  <c:v>272396</c:v>
                </c:pt>
                <c:pt idx="1433">
                  <c:v>205708</c:v>
                </c:pt>
                <c:pt idx="1434">
                  <c:v>269346</c:v>
                </c:pt>
                <c:pt idx="1435">
                  <c:v>265089</c:v>
                </c:pt>
                <c:pt idx="1436">
                  <c:v>486883</c:v>
                </c:pt>
                <c:pt idx="1437">
                  <c:v>405033</c:v>
                </c:pt>
                <c:pt idx="1438">
                  <c:v>328733</c:v>
                </c:pt>
                <c:pt idx="1439">
                  <c:v>438233</c:v>
                </c:pt>
                <c:pt idx="1440">
                  <c:v>467371</c:v>
                </c:pt>
                <c:pt idx="1441">
                  <c:v>453782</c:v>
                </c:pt>
                <c:pt idx="1442">
                  <c:v>410054</c:v>
                </c:pt>
                <c:pt idx="1443">
                  <c:v>396174</c:v>
                </c:pt>
                <c:pt idx="1444">
                  <c:v>388848</c:v>
                </c:pt>
                <c:pt idx="1445">
                  <c:v>305692</c:v>
                </c:pt>
                <c:pt idx="1446">
                  <c:v>482516</c:v>
                </c:pt>
                <c:pt idx="1447">
                  <c:v>273420</c:v>
                </c:pt>
                <c:pt idx="1448">
                  <c:v>229618</c:v>
                </c:pt>
                <c:pt idx="1449">
                  <c:v>302265</c:v>
                </c:pt>
                <c:pt idx="1450">
                  <c:v>474465</c:v>
                </c:pt>
                <c:pt idx="1451">
                  <c:v>213898</c:v>
                </c:pt>
                <c:pt idx="1452">
                  <c:v>486822</c:v>
                </c:pt>
                <c:pt idx="1453">
                  <c:v>467890</c:v>
                </c:pt>
                <c:pt idx="1454">
                  <c:v>365271</c:v>
                </c:pt>
                <c:pt idx="1455">
                  <c:v>268072</c:v>
                </c:pt>
                <c:pt idx="1456">
                  <c:v>381155</c:v>
                </c:pt>
                <c:pt idx="1457">
                  <c:v>239957</c:v>
                </c:pt>
                <c:pt idx="1458">
                  <c:v>340321</c:v>
                </c:pt>
                <c:pt idx="1459">
                  <c:v>227518</c:v>
                </c:pt>
                <c:pt idx="1460">
                  <c:v>211819</c:v>
                </c:pt>
                <c:pt idx="1461">
                  <c:v>262636</c:v>
                </c:pt>
                <c:pt idx="1462">
                  <c:v>300111</c:v>
                </c:pt>
                <c:pt idx="1463">
                  <c:v>467201</c:v>
                </c:pt>
                <c:pt idx="1464">
                  <c:v>334856</c:v>
                </c:pt>
                <c:pt idx="1465">
                  <c:v>397647</c:v>
                </c:pt>
                <c:pt idx="1466">
                  <c:v>499848</c:v>
                </c:pt>
                <c:pt idx="1467">
                  <c:v>212280</c:v>
                </c:pt>
                <c:pt idx="1468">
                  <c:v>338921</c:v>
                </c:pt>
                <c:pt idx="1469">
                  <c:v>420051</c:v>
                </c:pt>
                <c:pt idx="1470">
                  <c:v>379449</c:v>
                </c:pt>
                <c:pt idx="1471">
                  <c:v>411200</c:v>
                </c:pt>
                <c:pt idx="1472">
                  <c:v>386004</c:v>
                </c:pt>
                <c:pt idx="1473">
                  <c:v>332672</c:v>
                </c:pt>
                <c:pt idx="1474">
                  <c:v>250928</c:v>
                </c:pt>
                <c:pt idx="1475">
                  <c:v>347229</c:v>
                </c:pt>
                <c:pt idx="1476">
                  <c:v>478546</c:v>
                </c:pt>
                <c:pt idx="1477">
                  <c:v>272519</c:v>
                </c:pt>
                <c:pt idx="1478">
                  <c:v>225602</c:v>
                </c:pt>
                <c:pt idx="1479">
                  <c:v>347449</c:v>
                </c:pt>
                <c:pt idx="1480">
                  <c:v>353246</c:v>
                </c:pt>
                <c:pt idx="1481">
                  <c:v>200783</c:v>
                </c:pt>
                <c:pt idx="1482">
                  <c:v>238559</c:v>
                </c:pt>
                <c:pt idx="1483">
                  <c:v>286415</c:v>
                </c:pt>
                <c:pt idx="1484">
                  <c:v>431663</c:v>
                </c:pt>
                <c:pt idx="1485">
                  <c:v>346911</c:v>
                </c:pt>
                <c:pt idx="1486">
                  <c:v>377546</c:v>
                </c:pt>
                <c:pt idx="1487">
                  <c:v>436020</c:v>
                </c:pt>
                <c:pt idx="1488">
                  <c:v>407868</c:v>
                </c:pt>
                <c:pt idx="1489">
                  <c:v>377993</c:v>
                </c:pt>
                <c:pt idx="1490">
                  <c:v>394695</c:v>
                </c:pt>
                <c:pt idx="1491">
                  <c:v>470309</c:v>
                </c:pt>
                <c:pt idx="1492">
                  <c:v>372514</c:v>
                </c:pt>
                <c:pt idx="1493">
                  <c:v>401374</c:v>
                </c:pt>
                <c:pt idx="1494">
                  <c:v>339072</c:v>
                </c:pt>
                <c:pt idx="1495">
                  <c:v>272166</c:v>
                </c:pt>
                <c:pt idx="1496">
                  <c:v>206060</c:v>
                </c:pt>
                <c:pt idx="1497">
                  <c:v>262143</c:v>
                </c:pt>
                <c:pt idx="1498">
                  <c:v>444648</c:v>
                </c:pt>
                <c:pt idx="1499">
                  <c:v>336457</c:v>
                </c:pt>
                <c:pt idx="1500">
                  <c:v>220540</c:v>
                </c:pt>
                <c:pt idx="1501">
                  <c:v>245737</c:v>
                </c:pt>
                <c:pt idx="1502">
                  <c:v>268747</c:v>
                </c:pt>
                <c:pt idx="1503">
                  <c:v>393019</c:v>
                </c:pt>
                <c:pt idx="1504">
                  <c:v>296973</c:v>
                </c:pt>
                <c:pt idx="1505">
                  <c:v>306823</c:v>
                </c:pt>
                <c:pt idx="1506">
                  <c:v>279413</c:v>
                </c:pt>
                <c:pt idx="1507">
                  <c:v>321806</c:v>
                </c:pt>
                <c:pt idx="1508">
                  <c:v>355833</c:v>
                </c:pt>
                <c:pt idx="1509">
                  <c:v>427647</c:v>
                </c:pt>
                <c:pt idx="1510">
                  <c:v>464204</c:v>
                </c:pt>
                <c:pt idx="1511">
                  <c:v>431122</c:v>
                </c:pt>
                <c:pt idx="1512">
                  <c:v>426769</c:v>
                </c:pt>
                <c:pt idx="1513">
                  <c:v>334836</c:v>
                </c:pt>
                <c:pt idx="1514">
                  <c:v>346011</c:v>
                </c:pt>
                <c:pt idx="1515">
                  <c:v>265032</c:v>
                </c:pt>
                <c:pt idx="1516">
                  <c:v>447522</c:v>
                </c:pt>
                <c:pt idx="1517">
                  <c:v>207341</c:v>
                </c:pt>
                <c:pt idx="1518">
                  <c:v>418062</c:v>
                </c:pt>
                <c:pt idx="1519">
                  <c:v>272008</c:v>
                </c:pt>
                <c:pt idx="1520">
                  <c:v>354546</c:v>
                </c:pt>
                <c:pt idx="1521">
                  <c:v>265516</c:v>
                </c:pt>
                <c:pt idx="1522">
                  <c:v>465451</c:v>
                </c:pt>
                <c:pt idx="1523">
                  <c:v>384558</c:v>
                </c:pt>
                <c:pt idx="1524">
                  <c:v>430945</c:v>
                </c:pt>
                <c:pt idx="1525">
                  <c:v>444940</c:v>
                </c:pt>
                <c:pt idx="1526">
                  <c:v>201861</c:v>
                </c:pt>
                <c:pt idx="1527">
                  <c:v>283162</c:v>
                </c:pt>
                <c:pt idx="1528">
                  <c:v>273786</c:v>
                </c:pt>
                <c:pt idx="1529">
                  <c:v>336593</c:v>
                </c:pt>
                <c:pt idx="1530">
                  <c:v>338596</c:v>
                </c:pt>
                <c:pt idx="1531">
                  <c:v>465962</c:v>
                </c:pt>
                <c:pt idx="1532">
                  <c:v>324260</c:v>
                </c:pt>
                <c:pt idx="1533">
                  <c:v>435644</c:v>
                </c:pt>
                <c:pt idx="1534">
                  <c:v>388180</c:v>
                </c:pt>
                <c:pt idx="1535">
                  <c:v>435074</c:v>
                </c:pt>
                <c:pt idx="1536">
                  <c:v>386937</c:v>
                </c:pt>
                <c:pt idx="1537">
                  <c:v>481251</c:v>
                </c:pt>
                <c:pt idx="1538">
                  <c:v>305310</c:v>
                </c:pt>
                <c:pt idx="1539">
                  <c:v>442191</c:v>
                </c:pt>
                <c:pt idx="1540">
                  <c:v>269722</c:v>
                </c:pt>
                <c:pt idx="1541">
                  <c:v>211950</c:v>
                </c:pt>
                <c:pt idx="1542">
                  <c:v>487611</c:v>
                </c:pt>
                <c:pt idx="1543">
                  <c:v>491610</c:v>
                </c:pt>
                <c:pt idx="1544">
                  <c:v>482617</c:v>
                </c:pt>
                <c:pt idx="1545">
                  <c:v>335700</c:v>
                </c:pt>
                <c:pt idx="1546">
                  <c:v>394944</c:v>
                </c:pt>
                <c:pt idx="1547">
                  <c:v>396021</c:v>
                </c:pt>
                <c:pt idx="1548">
                  <c:v>231707</c:v>
                </c:pt>
                <c:pt idx="1549">
                  <c:v>275584</c:v>
                </c:pt>
                <c:pt idx="1550">
                  <c:v>235830</c:v>
                </c:pt>
                <c:pt idx="1551">
                  <c:v>378311</c:v>
                </c:pt>
                <c:pt idx="1552">
                  <c:v>301151</c:v>
                </c:pt>
                <c:pt idx="1553">
                  <c:v>208775</c:v>
                </c:pt>
                <c:pt idx="1554">
                  <c:v>238220</c:v>
                </c:pt>
                <c:pt idx="1555">
                  <c:v>485807</c:v>
                </c:pt>
                <c:pt idx="1556">
                  <c:v>305644</c:v>
                </c:pt>
                <c:pt idx="1557">
                  <c:v>473285</c:v>
                </c:pt>
                <c:pt idx="1558">
                  <c:v>238225</c:v>
                </c:pt>
                <c:pt idx="1559">
                  <c:v>212481</c:v>
                </c:pt>
                <c:pt idx="1560">
                  <c:v>468555</c:v>
                </c:pt>
                <c:pt idx="1561">
                  <c:v>335042</c:v>
                </c:pt>
                <c:pt idx="1562">
                  <c:v>283029</c:v>
                </c:pt>
                <c:pt idx="1563">
                  <c:v>218791</c:v>
                </c:pt>
                <c:pt idx="1564">
                  <c:v>228469</c:v>
                </c:pt>
                <c:pt idx="1565">
                  <c:v>353489</c:v>
                </c:pt>
                <c:pt idx="1566">
                  <c:v>321902</c:v>
                </c:pt>
                <c:pt idx="1567">
                  <c:v>460351</c:v>
                </c:pt>
                <c:pt idx="1568">
                  <c:v>495979</c:v>
                </c:pt>
                <c:pt idx="1569">
                  <c:v>357994</c:v>
                </c:pt>
                <c:pt idx="1570">
                  <c:v>229635</c:v>
                </c:pt>
                <c:pt idx="1571">
                  <c:v>303604</c:v>
                </c:pt>
                <c:pt idx="1572">
                  <c:v>462045</c:v>
                </c:pt>
                <c:pt idx="1573">
                  <c:v>493203</c:v>
                </c:pt>
                <c:pt idx="1574">
                  <c:v>285045</c:v>
                </c:pt>
                <c:pt idx="1575">
                  <c:v>355163</c:v>
                </c:pt>
                <c:pt idx="1576">
                  <c:v>261688</c:v>
                </c:pt>
                <c:pt idx="1577">
                  <c:v>420486</c:v>
                </c:pt>
                <c:pt idx="1578">
                  <c:v>304431</c:v>
                </c:pt>
                <c:pt idx="1579">
                  <c:v>268079</c:v>
                </c:pt>
                <c:pt idx="1580">
                  <c:v>241054</c:v>
                </c:pt>
                <c:pt idx="1581">
                  <c:v>381053</c:v>
                </c:pt>
                <c:pt idx="1582">
                  <c:v>288290</c:v>
                </c:pt>
                <c:pt idx="1583">
                  <c:v>454257</c:v>
                </c:pt>
                <c:pt idx="1584">
                  <c:v>446170</c:v>
                </c:pt>
                <c:pt idx="1585">
                  <c:v>238597</c:v>
                </c:pt>
                <c:pt idx="1586">
                  <c:v>482074</c:v>
                </c:pt>
                <c:pt idx="1587">
                  <c:v>287850</c:v>
                </c:pt>
                <c:pt idx="1588">
                  <c:v>323115</c:v>
                </c:pt>
                <c:pt idx="1589">
                  <c:v>422726</c:v>
                </c:pt>
                <c:pt idx="1590">
                  <c:v>235596</c:v>
                </c:pt>
                <c:pt idx="1591">
                  <c:v>343601</c:v>
                </c:pt>
                <c:pt idx="1592">
                  <c:v>369847</c:v>
                </c:pt>
                <c:pt idx="1593">
                  <c:v>318621</c:v>
                </c:pt>
                <c:pt idx="1594">
                  <c:v>484433</c:v>
                </c:pt>
                <c:pt idx="1595">
                  <c:v>299595</c:v>
                </c:pt>
                <c:pt idx="1596">
                  <c:v>496471</c:v>
                </c:pt>
                <c:pt idx="1597">
                  <c:v>241783</c:v>
                </c:pt>
                <c:pt idx="1598">
                  <c:v>375353</c:v>
                </c:pt>
                <c:pt idx="1599">
                  <c:v>442655</c:v>
                </c:pt>
                <c:pt idx="1600">
                  <c:v>470788</c:v>
                </c:pt>
                <c:pt idx="1601">
                  <c:v>496308</c:v>
                </c:pt>
                <c:pt idx="1602">
                  <c:v>219859</c:v>
                </c:pt>
                <c:pt idx="1603">
                  <c:v>209140</c:v>
                </c:pt>
                <c:pt idx="1604">
                  <c:v>395905</c:v>
                </c:pt>
                <c:pt idx="1605">
                  <c:v>219419</c:v>
                </c:pt>
                <c:pt idx="1606">
                  <c:v>497139</c:v>
                </c:pt>
                <c:pt idx="1607">
                  <c:v>411003</c:v>
                </c:pt>
                <c:pt idx="1608">
                  <c:v>273803</c:v>
                </c:pt>
                <c:pt idx="1609">
                  <c:v>288611</c:v>
                </c:pt>
                <c:pt idx="1610">
                  <c:v>381650</c:v>
                </c:pt>
                <c:pt idx="1611">
                  <c:v>485173</c:v>
                </c:pt>
                <c:pt idx="1612">
                  <c:v>412617</c:v>
                </c:pt>
                <c:pt idx="1613">
                  <c:v>405569</c:v>
                </c:pt>
                <c:pt idx="1614">
                  <c:v>445131</c:v>
                </c:pt>
                <c:pt idx="1615">
                  <c:v>371591</c:v>
                </c:pt>
                <c:pt idx="1616">
                  <c:v>239213</c:v>
                </c:pt>
                <c:pt idx="1617">
                  <c:v>438540</c:v>
                </c:pt>
                <c:pt idx="1618">
                  <c:v>240062</c:v>
                </c:pt>
                <c:pt idx="1619">
                  <c:v>316159</c:v>
                </c:pt>
                <c:pt idx="1620">
                  <c:v>413084</c:v>
                </c:pt>
                <c:pt idx="1621">
                  <c:v>313994</c:v>
                </c:pt>
                <c:pt idx="1622">
                  <c:v>338418</c:v>
                </c:pt>
                <c:pt idx="1623">
                  <c:v>493467</c:v>
                </c:pt>
                <c:pt idx="1624">
                  <c:v>277053</c:v>
                </c:pt>
                <c:pt idx="1625">
                  <c:v>420229</c:v>
                </c:pt>
                <c:pt idx="1626">
                  <c:v>267495</c:v>
                </c:pt>
                <c:pt idx="1627">
                  <c:v>312896</c:v>
                </c:pt>
                <c:pt idx="1628">
                  <c:v>276622</c:v>
                </c:pt>
                <c:pt idx="1629">
                  <c:v>256993</c:v>
                </c:pt>
                <c:pt idx="1630">
                  <c:v>314769</c:v>
                </c:pt>
                <c:pt idx="1631">
                  <c:v>403991</c:v>
                </c:pt>
                <c:pt idx="1632">
                  <c:v>375465</c:v>
                </c:pt>
                <c:pt idx="1633">
                  <c:v>379622</c:v>
                </c:pt>
                <c:pt idx="1634">
                  <c:v>257639</c:v>
                </c:pt>
                <c:pt idx="1635">
                  <c:v>330760</c:v>
                </c:pt>
                <c:pt idx="1636">
                  <c:v>416202</c:v>
                </c:pt>
                <c:pt idx="1637">
                  <c:v>224380</c:v>
                </c:pt>
                <c:pt idx="1638">
                  <c:v>313389</c:v>
                </c:pt>
                <c:pt idx="1639">
                  <c:v>459610</c:v>
                </c:pt>
                <c:pt idx="1640">
                  <c:v>322142</c:v>
                </c:pt>
                <c:pt idx="1641">
                  <c:v>390010</c:v>
                </c:pt>
                <c:pt idx="1642">
                  <c:v>407195</c:v>
                </c:pt>
                <c:pt idx="1643">
                  <c:v>335918</c:v>
                </c:pt>
                <c:pt idx="1644">
                  <c:v>319303</c:v>
                </c:pt>
                <c:pt idx="1645">
                  <c:v>494886</c:v>
                </c:pt>
                <c:pt idx="1646">
                  <c:v>389387</c:v>
                </c:pt>
                <c:pt idx="1647">
                  <c:v>478657</c:v>
                </c:pt>
                <c:pt idx="1648">
                  <c:v>466794</c:v>
                </c:pt>
                <c:pt idx="1649">
                  <c:v>399279</c:v>
                </c:pt>
                <c:pt idx="1650">
                  <c:v>479217</c:v>
                </c:pt>
                <c:pt idx="1651">
                  <c:v>325505</c:v>
                </c:pt>
                <c:pt idx="1652">
                  <c:v>439365</c:v>
                </c:pt>
                <c:pt idx="1653">
                  <c:v>305043</c:v>
                </c:pt>
                <c:pt idx="1654">
                  <c:v>234110</c:v>
                </c:pt>
                <c:pt idx="1655">
                  <c:v>284013</c:v>
                </c:pt>
                <c:pt idx="1656">
                  <c:v>471748</c:v>
                </c:pt>
                <c:pt idx="1657">
                  <c:v>431935</c:v>
                </c:pt>
                <c:pt idx="1658">
                  <c:v>428367</c:v>
                </c:pt>
                <c:pt idx="1659">
                  <c:v>445194</c:v>
                </c:pt>
                <c:pt idx="1660">
                  <c:v>332718</c:v>
                </c:pt>
                <c:pt idx="1661">
                  <c:v>214403</c:v>
                </c:pt>
                <c:pt idx="1662">
                  <c:v>383925</c:v>
                </c:pt>
                <c:pt idx="1663">
                  <c:v>224876</c:v>
                </c:pt>
                <c:pt idx="1664">
                  <c:v>463330</c:v>
                </c:pt>
                <c:pt idx="1665">
                  <c:v>481312</c:v>
                </c:pt>
                <c:pt idx="1666">
                  <c:v>333994</c:v>
                </c:pt>
                <c:pt idx="1667">
                  <c:v>288203</c:v>
                </c:pt>
                <c:pt idx="1668">
                  <c:v>380487</c:v>
                </c:pt>
                <c:pt idx="1669">
                  <c:v>491586</c:v>
                </c:pt>
                <c:pt idx="1670">
                  <c:v>337424</c:v>
                </c:pt>
                <c:pt idx="1671">
                  <c:v>468264</c:v>
                </c:pt>
                <c:pt idx="1672">
                  <c:v>447992</c:v>
                </c:pt>
                <c:pt idx="1673">
                  <c:v>456054</c:v>
                </c:pt>
                <c:pt idx="1674">
                  <c:v>255354</c:v>
                </c:pt>
                <c:pt idx="1675">
                  <c:v>477123</c:v>
                </c:pt>
                <c:pt idx="1676">
                  <c:v>490591</c:v>
                </c:pt>
                <c:pt idx="1677">
                  <c:v>342659</c:v>
                </c:pt>
                <c:pt idx="1678">
                  <c:v>405608</c:v>
                </c:pt>
                <c:pt idx="1679">
                  <c:v>457949</c:v>
                </c:pt>
                <c:pt idx="1680">
                  <c:v>429098</c:v>
                </c:pt>
                <c:pt idx="1681">
                  <c:v>397870</c:v>
                </c:pt>
                <c:pt idx="1682">
                  <c:v>342790</c:v>
                </c:pt>
                <c:pt idx="1683">
                  <c:v>381274</c:v>
                </c:pt>
                <c:pt idx="1684">
                  <c:v>232196</c:v>
                </c:pt>
                <c:pt idx="1685">
                  <c:v>495196</c:v>
                </c:pt>
                <c:pt idx="1686">
                  <c:v>206376</c:v>
                </c:pt>
                <c:pt idx="1687">
                  <c:v>313137</c:v>
                </c:pt>
                <c:pt idx="1688">
                  <c:v>229661</c:v>
                </c:pt>
                <c:pt idx="1689">
                  <c:v>476087</c:v>
                </c:pt>
                <c:pt idx="1690">
                  <c:v>218113</c:v>
                </c:pt>
                <c:pt idx="1691">
                  <c:v>252025</c:v>
                </c:pt>
                <c:pt idx="1692">
                  <c:v>221006</c:v>
                </c:pt>
                <c:pt idx="1693">
                  <c:v>428056</c:v>
                </c:pt>
                <c:pt idx="1694">
                  <c:v>208019</c:v>
                </c:pt>
                <c:pt idx="1695">
                  <c:v>408030</c:v>
                </c:pt>
                <c:pt idx="1696">
                  <c:v>356328</c:v>
                </c:pt>
                <c:pt idx="1697">
                  <c:v>314494</c:v>
                </c:pt>
                <c:pt idx="1698">
                  <c:v>279185</c:v>
                </c:pt>
                <c:pt idx="1699">
                  <c:v>211232</c:v>
                </c:pt>
                <c:pt idx="1700">
                  <c:v>325767</c:v>
                </c:pt>
                <c:pt idx="1701">
                  <c:v>454900</c:v>
                </c:pt>
                <c:pt idx="1702">
                  <c:v>253105</c:v>
                </c:pt>
                <c:pt idx="1703">
                  <c:v>250604</c:v>
                </c:pt>
                <c:pt idx="1704">
                  <c:v>334984</c:v>
                </c:pt>
                <c:pt idx="1705">
                  <c:v>234837</c:v>
                </c:pt>
                <c:pt idx="1706">
                  <c:v>230240</c:v>
                </c:pt>
                <c:pt idx="1707">
                  <c:v>246526</c:v>
                </c:pt>
                <c:pt idx="1708">
                  <c:v>228109</c:v>
                </c:pt>
                <c:pt idx="1709">
                  <c:v>470476</c:v>
                </c:pt>
                <c:pt idx="1710">
                  <c:v>240267</c:v>
                </c:pt>
                <c:pt idx="1711">
                  <c:v>417252</c:v>
                </c:pt>
                <c:pt idx="1712">
                  <c:v>416211</c:v>
                </c:pt>
                <c:pt idx="1713">
                  <c:v>406932</c:v>
                </c:pt>
                <c:pt idx="1714">
                  <c:v>236130</c:v>
                </c:pt>
                <c:pt idx="1715">
                  <c:v>406537</c:v>
                </c:pt>
                <c:pt idx="1716">
                  <c:v>372963</c:v>
                </c:pt>
                <c:pt idx="1717">
                  <c:v>499344</c:v>
                </c:pt>
                <c:pt idx="1718">
                  <c:v>492589</c:v>
                </c:pt>
                <c:pt idx="1719">
                  <c:v>380646</c:v>
                </c:pt>
                <c:pt idx="1720">
                  <c:v>490794</c:v>
                </c:pt>
                <c:pt idx="1721">
                  <c:v>297864</c:v>
                </c:pt>
                <c:pt idx="1722">
                  <c:v>383911</c:v>
                </c:pt>
                <c:pt idx="1723">
                  <c:v>447499</c:v>
                </c:pt>
                <c:pt idx="1724">
                  <c:v>213094</c:v>
                </c:pt>
                <c:pt idx="1725">
                  <c:v>485511</c:v>
                </c:pt>
                <c:pt idx="1726">
                  <c:v>460250</c:v>
                </c:pt>
                <c:pt idx="1727">
                  <c:v>461469</c:v>
                </c:pt>
                <c:pt idx="1728">
                  <c:v>475311</c:v>
                </c:pt>
                <c:pt idx="1729">
                  <c:v>370180</c:v>
                </c:pt>
                <c:pt idx="1730">
                  <c:v>294778</c:v>
                </c:pt>
                <c:pt idx="1731">
                  <c:v>410922</c:v>
                </c:pt>
                <c:pt idx="1732">
                  <c:v>328922</c:v>
                </c:pt>
                <c:pt idx="1733">
                  <c:v>470201</c:v>
                </c:pt>
                <c:pt idx="1734">
                  <c:v>214979</c:v>
                </c:pt>
                <c:pt idx="1735">
                  <c:v>404315</c:v>
                </c:pt>
                <c:pt idx="1736">
                  <c:v>241640</c:v>
                </c:pt>
                <c:pt idx="1737">
                  <c:v>241326</c:v>
                </c:pt>
                <c:pt idx="1738">
                  <c:v>236468</c:v>
                </c:pt>
                <c:pt idx="1739">
                  <c:v>251851</c:v>
                </c:pt>
                <c:pt idx="1740">
                  <c:v>387486</c:v>
                </c:pt>
                <c:pt idx="1741">
                  <c:v>436700</c:v>
                </c:pt>
                <c:pt idx="1742">
                  <c:v>247594</c:v>
                </c:pt>
                <c:pt idx="1743">
                  <c:v>341066</c:v>
                </c:pt>
                <c:pt idx="1744">
                  <c:v>454372</c:v>
                </c:pt>
                <c:pt idx="1745">
                  <c:v>352243</c:v>
                </c:pt>
                <c:pt idx="1746">
                  <c:v>246784</c:v>
                </c:pt>
                <c:pt idx="1747">
                  <c:v>389459</c:v>
                </c:pt>
                <c:pt idx="1748">
                  <c:v>262019</c:v>
                </c:pt>
                <c:pt idx="1749">
                  <c:v>260555</c:v>
                </c:pt>
                <c:pt idx="1750">
                  <c:v>412587</c:v>
                </c:pt>
                <c:pt idx="1751">
                  <c:v>461815</c:v>
                </c:pt>
                <c:pt idx="1752">
                  <c:v>496536</c:v>
                </c:pt>
                <c:pt idx="1753">
                  <c:v>478447</c:v>
                </c:pt>
                <c:pt idx="1754">
                  <c:v>353095</c:v>
                </c:pt>
                <c:pt idx="1755">
                  <c:v>292693</c:v>
                </c:pt>
                <c:pt idx="1756">
                  <c:v>386316</c:v>
                </c:pt>
                <c:pt idx="1757">
                  <c:v>381783</c:v>
                </c:pt>
                <c:pt idx="1758">
                  <c:v>473310</c:v>
                </c:pt>
                <c:pt idx="1759">
                  <c:v>492662</c:v>
                </c:pt>
                <c:pt idx="1760">
                  <c:v>350852</c:v>
                </c:pt>
                <c:pt idx="1761">
                  <c:v>322827</c:v>
                </c:pt>
                <c:pt idx="1762">
                  <c:v>419920</c:v>
                </c:pt>
                <c:pt idx="1763">
                  <c:v>241660</c:v>
                </c:pt>
                <c:pt idx="1764">
                  <c:v>264993</c:v>
                </c:pt>
                <c:pt idx="1765">
                  <c:v>288528</c:v>
                </c:pt>
                <c:pt idx="1766">
                  <c:v>341344</c:v>
                </c:pt>
                <c:pt idx="1767">
                  <c:v>339307</c:v>
                </c:pt>
                <c:pt idx="1768">
                  <c:v>460022</c:v>
                </c:pt>
                <c:pt idx="1769">
                  <c:v>433142</c:v>
                </c:pt>
                <c:pt idx="1770">
                  <c:v>431341</c:v>
                </c:pt>
                <c:pt idx="1771">
                  <c:v>238820</c:v>
                </c:pt>
                <c:pt idx="1772">
                  <c:v>245402</c:v>
                </c:pt>
                <c:pt idx="1773">
                  <c:v>478948</c:v>
                </c:pt>
                <c:pt idx="1774">
                  <c:v>436881</c:v>
                </c:pt>
                <c:pt idx="1775">
                  <c:v>381759</c:v>
                </c:pt>
                <c:pt idx="1776">
                  <c:v>439766</c:v>
                </c:pt>
                <c:pt idx="1777">
                  <c:v>419203</c:v>
                </c:pt>
                <c:pt idx="1778">
                  <c:v>419434</c:v>
                </c:pt>
                <c:pt idx="1779">
                  <c:v>441037</c:v>
                </c:pt>
                <c:pt idx="1780">
                  <c:v>461225</c:v>
                </c:pt>
                <c:pt idx="1781">
                  <c:v>406924</c:v>
                </c:pt>
                <c:pt idx="1782">
                  <c:v>307335</c:v>
                </c:pt>
                <c:pt idx="1783">
                  <c:v>236386</c:v>
                </c:pt>
                <c:pt idx="1784">
                  <c:v>329313</c:v>
                </c:pt>
                <c:pt idx="1785">
                  <c:v>360112</c:v>
                </c:pt>
                <c:pt idx="1786">
                  <c:v>493856</c:v>
                </c:pt>
                <c:pt idx="1787">
                  <c:v>386791</c:v>
                </c:pt>
                <c:pt idx="1788">
                  <c:v>400386</c:v>
                </c:pt>
                <c:pt idx="1789">
                  <c:v>451981</c:v>
                </c:pt>
                <c:pt idx="1790">
                  <c:v>325400</c:v>
                </c:pt>
                <c:pt idx="1791">
                  <c:v>316640</c:v>
                </c:pt>
                <c:pt idx="1792">
                  <c:v>223598</c:v>
                </c:pt>
                <c:pt idx="1793">
                  <c:v>455329</c:v>
                </c:pt>
                <c:pt idx="1794">
                  <c:v>419545</c:v>
                </c:pt>
                <c:pt idx="1795">
                  <c:v>482895</c:v>
                </c:pt>
                <c:pt idx="1796">
                  <c:v>212936</c:v>
                </c:pt>
                <c:pt idx="1797">
                  <c:v>361828</c:v>
                </c:pt>
                <c:pt idx="1798">
                  <c:v>258579</c:v>
                </c:pt>
                <c:pt idx="1799">
                  <c:v>467125</c:v>
                </c:pt>
                <c:pt idx="1800">
                  <c:v>315864</c:v>
                </c:pt>
                <c:pt idx="1801">
                  <c:v>284790</c:v>
                </c:pt>
                <c:pt idx="1802">
                  <c:v>249504</c:v>
                </c:pt>
                <c:pt idx="1803">
                  <c:v>228712</c:v>
                </c:pt>
                <c:pt idx="1804">
                  <c:v>208573</c:v>
                </c:pt>
                <c:pt idx="1805">
                  <c:v>327620</c:v>
                </c:pt>
                <c:pt idx="1806">
                  <c:v>384440</c:v>
                </c:pt>
                <c:pt idx="1807">
                  <c:v>362880</c:v>
                </c:pt>
                <c:pt idx="1808">
                  <c:v>298292</c:v>
                </c:pt>
                <c:pt idx="1809">
                  <c:v>330395</c:v>
                </c:pt>
                <c:pt idx="1810">
                  <c:v>353577</c:v>
                </c:pt>
                <c:pt idx="1811">
                  <c:v>248866</c:v>
                </c:pt>
                <c:pt idx="1812">
                  <c:v>292279</c:v>
                </c:pt>
                <c:pt idx="1813">
                  <c:v>267102</c:v>
                </c:pt>
                <c:pt idx="1814">
                  <c:v>368216</c:v>
                </c:pt>
                <c:pt idx="1815">
                  <c:v>373812</c:v>
                </c:pt>
                <c:pt idx="1816">
                  <c:v>260442</c:v>
                </c:pt>
                <c:pt idx="1817">
                  <c:v>477149</c:v>
                </c:pt>
                <c:pt idx="1818">
                  <c:v>361437</c:v>
                </c:pt>
                <c:pt idx="1819">
                  <c:v>477700</c:v>
                </c:pt>
                <c:pt idx="1820">
                  <c:v>253856</c:v>
                </c:pt>
                <c:pt idx="1821">
                  <c:v>230308</c:v>
                </c:pt>
                <c:pt idx="1822">
                  <c:v>460793</c:v>
                </c:pt>
                <c:pt idx="1823">
                  <c:v>338655</c:v>
                </c:pt>
                <c:pt idx="1824">
                  <c:v>499127</c:v>
                </c:pt>
                <c:pt idx="1825">
                  <c:v>270548</c:v>
                </c:pt>
                <c:pt idx="1826">
                  <c:v>275674</c:v>
                </c:pt>
                <c:pt idx="1827">
                  <c:v>426682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B64B-8AA5-5EE78666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9866144"/>
        <c:axId val="510673024"/>
      </c:barChart>
      <c:lineChart>
        <c:grouping val="standard"/>
        <c:varyColors val="0"/>
        <c:ser>
          <c:idx val="0"/>
          <c:order val="1"/>
          <c:tx>
            <c:strRef>
              <c:f>TradingAnalysis!$C$17</c:f>
              <c:strCache>
                <c:ptCount val="1"/>
                <c:pt idx="0">
                  <c:v>ABC Share Price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TradingAnalysis!$B$18:$B$1845</c:f>
              <c:numCache>
                <c:formatCode>[$-409]mmm\-dd\-yyyy;@</c:formatCode>
                <c:ptCount val="1828"/>
                <c:pt idx="0">
                  <c:v>44196</c:v>
                </c:pt>
                <c:pt idx="1">
                  <c:v>44195</c:v>
                </c:pt>
                <c:pt idx="2">
                  <c:v>44194</c:v>
                </c:pt>
                <c:pt idx="3">
                  <c:v>44193</c:v>
                </c:pt>
                <c:pt idx="4">
                  <c:v>44192</c:v>
                </c:pt>
                <c:pt idx="5">
                  <c:v>44191</c:v>
                </c:pt>
                <c:pt idx="6">
                  <c:v>44190</c:v>
                </c:pt>
                <c:pt idx="7">
                  <c:v>44189</c:v>
                </c:pt>
                <c:pt idx="8">
                  <c:v>44188</c:v>
                </c:pt>
                <c:pt idx="9">
                  <c:v>44187</c:v>
                </c:pt>
                <c:pt idx="10">
                  <c:v>44186</c:v>
                </c:pt>
                <c:pt idx="11">
                  <c:v>44185</c:v>
                </c:pt>
                <c:pt idx="12">
                  <c:v>44184</c:v>
                </c:pt>
                <c:pt idx="13">
                  <c:v>44183</c:v>
                </c:pt>
                <c:pt idx="14">
                  <c:v>44182</c:v>
                </c:pt>
                <c:pt idx="15">
                  <c:v>44181</c:v>
                </c:pt>
                <c:pt idx="16">
                  <c:v>44180</c:v>
                </c:pt>
                <c:pt idx="17">
                  <c:v>44179</c:v>
                </c:pt>
                <c:pt idx="18">
                  <c:v>44178</c:v>
                </c:pt>
                <c:pt idx="19">
                  <c:v>44177</c:v>
                </c:pt>
                <c:pt idx="20">
                  <c:v>44176</c:v>
                </c:pt>
                <c:pt idx="21">
                  <c:v>44175</c:v>
                </c:pt>
                <c:pt idx="22">
                  <c:v>44174</c:v>
                </c:pt>
                <c:pt idx="23">
                  <c:v>44173</c:v>
                </c:pt>
                <c:pt idx="24">
                  <c:v>44172</c:v>
                </c:pt>
                <c:pt idx="25">
                  <c:v>44171</c:v>
                </c:pt>
                <c:pt idx="26">
                  <c:v>44170</c:v>
                </c:pt>
                <c:pt idx="27">
                  <c:v>44169</c:v>
                </c:pt>
                <c:pt idx="28">
                  <c:v>44168</c:v>
                </c:pt>
                <c:pt idx="29">
                  <c:v>44167</c:v>
                </c:pt>
                <c:pt idx="30">
                  <c:v>44166</c:v>
                </c:pt>
                <c:pt idx="31">
                  <c:v>44165</c:v>
                </c:pt>
                <c:pt idx="32">
                  <c:v>44164</c:v>
                </c:pt>
                <c:pt idx="33">
                  <c:v>44163</c:v>
                </c:pt>
                <c:pt idx="34">
                  <c:v>44162</c:v>
                </c:pt>
                <c:pt idx="35">
                  <c:v>44161</c:v>
                </c:pt>
                <c:pt idx="36">
                  <c:v>44160</c:v>
                </c:pt>
                <c:pt idx="37">
                  <c:v>44159</c:v>
                </c:pt>
                <c:pt idx="38">
                  <c:v>44158</c:v>
                </c:pt>
                <c:pt idx="39">
                  <c:v>44157</c:v>
                </c:pt>
                <c:pt idx="40">
                  <c:v>44156</c:v>
                </c:pt>
                <c:pt idx="41">
                  <c:v>44155</c:v>
                </c:pt>
                <c:pt idx="42">
                  <c:v>44154</c:v>
                </c:pt>
                <c:pt idx="43">
                  <c:v>44153</c:v>
                </c:pt>
                <c:pt idx="44">
                  <c:v>44152</c:v>
                </c:pt>
                <c:pt idx="45">
                  <c:v>44151</c:v>
                </c:pt>
                <c:pt idx="46">
                  <c:v>44150</c:v>
                </c:pt>
                <c:pt idx="47">
                  <c:v>44149</c:v>
                </c:pt>
                <c:pt idx="48">
                  <c:v>44148</c:v>
                </c:pt>
                <c:pt idx="49">
                  <c:v>44147</c:v>
                </c:pt>
                <c:pt idx="50">
                  <c:v>44146</c:v>
                </c:pt>
                <c:pt idx="51">
                  <c:v>44145</c:v>
                </c:pt>
                <c:pt idx="52">
                  <c:v>44144</c:v>
                </c:pt>
                <c:pt idx="53">
                  <c:v>44143</c:v>
                </c:pt>
                <c:pt idx="54">
                  <c:v>44142</c:v>
                </c:pt>
                <c:pt idx="55">
                  <c:v>44141</c:v>
                </c:pt>
                <c:pt idx="56">
                  <c:v>44140</c:v>
                </c:pt>
                <c:pt idx="57">
                  <c:v>44139</c:v>
                </c:pt>
                <c:pt idx="58">
                  <c:v>44138</c:v>
                </c:pt>
                <c:pt idx="59">
                  <c:v>44137</c:v>
                </c:pt>
                <c:pt idx="60">
                  <c:v>44136</c:v>
                </c:pt>
                <c:pt idx="61">
                  <c:v>44135</c:v>
                </c:pt>
                <c:pt idx="62">
                  <c:v>44134</c:v>
                </c:pt>
                <c:pt idx="63">
                  <c:v>44133</c:v>
                </c:pt>
                <c:pt idx="64">
                  <c:v>44132</c:v>
                </c:pt>
                <c:pt idx="65">
                  <c:v>44131</c:v>
                </c:pt>
                <c:pt idx="66">
                  <c:v>44130</c:v>
                </c:pt>
                <c:pt idx="67">
                  <c:v>44129</c:v>
                </c:pt>
                <c:pt idx="68">
                  <c:v>44128</c:v>
                </c:pt>
                <c:pt idx="69">
                  <c:v>44127</c:v>
                </c:pt>
                <c:pt idx="70">
                  <c:v>44126</c:v>
                </c:pt>
                <c:pt idx="71">
                  <c:v>44125</c:v>
                </c:pt>
                <c:pt idx="72">
                  <c:v>44124</c:v>
                </c:pt>
                <c:pt idx="73">
                  <c:v>44123</c:v>
                </c:pt>
                <c:pt idx="74">
                  <c:v>44122</c:v>
                </c:pt>
                <c:pt idx="75">
                  <c:v>44121</c:v>
                </c:pt>
                <c:pt idx="76">
                  <c:v>44120</c:v>
                </c:pt>
                <c:pt idx="77">
                  <c:v>44119</c:v>
                </c:pt>
                <c:pt idx="78">
                  <c:v>44118</c:v>
                </c:pt>
                <c:pt idx="79">
                  <c:v>44117</c:v>
                </c:pt>
                <c:pt idx="80">
                  <c:v>44116</c:v>
                </c:pt>
                <c:pt idx="81">
                  <c:v>44115</c:v>
                </c:pt>
                <c:pt idx="82">
                  <c:v>44114</c:v>
                </c:pt>
                <c:pt idx="83">
                  <c:v>44113</c:v>
                </c:pt>
                <c:pt idx="84">
                  <c:v>44112</c:v>
                </c:pt>
                <c:pt idx="85">
                  <c:v>44111</c:v>
                </c:pt>
                <c:pt idx="86">
                  <c:v>44110</c:v>
                </c:pt>
                <c:pt idx="87">
                  <c:v>44109</c:v>
                </c:pt>
                <c:pt idx="88">
                  <c:v>44108</c:v>
                </c:pt>
                <c:pt idx="89">
                  <c:v>44107</c:v>
                </c:pt>
                <c:pt idx="90">
                  <c:v>44106</c:v>
                </c:pt>
                <c:pt idx="91">
                  <c:v>44105</c:v>
                </c:pt>
                <c:pt idx="92">
                  <c:v>44104</c:v>
                </c:pt>
                <c:pt idx="93">
                  <c:v>44103</c:v>
                </c:pt>
                <c:pt idx="94">
                  <c:v>44102</c:v>
                </c:pt>
                <c:pt idx="95">
                  <c:v>44101</c:v>
                </c:pt>
                <c:pt idx="96">
                  <c:v>44100</c:v>
                </c:pt>
                <c:pt idx="97">
                  <c:v>44099</c:v>
                </c:pt>
                <c:pt idx="98">
                  <c:v>44098</c:v>
                </c:pt>
                <c:pt idx="99">
                  <c:v>44097</c:v>
                </c:pt>
                <c:pt idx="100">
                  <c:v>44096</c:v>
                </c:pt>
                <c:pt idx="101">
                  <c:v>44095</c:v>
                </c:pt>
                <c:pt idx="102">
                  <c:v>44094</c:v>
                </c:pt>
                <c:pt idx="103">
                  <c:v>44093</c:v>
                </c:pt>
                <c:pt idx="104">
                  <c:v>44092</c:v>
                </c:pt>
                <c:pt idx="105">
                  <c:v>44091</c:v>
                </c:pt>
                <c:pt idx="106">
                  <c:v>44090</c:v>
                </c:pt>
                <c:pt idx="107">
                  <c:v>44089</c:v>
                </c:pt>
                <c:pt idx="108">
                  <c:v>44088</c:v>
                </c:pt>
                <c:pt idx="109">
                  <c:v>44087</c:v>
                </c:pt>
                <c:pt idx="110">
                  <c:v>44086</c:v>
                </c:pt>
                <c:pt idx="111">
                  <c:v>44085</c:v>
                </c:pt>
                <c:pt idx="112">
                  <c:v>44084</c:v>
                </c:pt>
                <c:pt idx="113">
                  <c:v>44083</c:v>
                </c:pt>
                <c:pt idx="114">
                  <c:v>44082</c:v>
                </c:pt>
                <c:pt idx="115">
                  <c:v>44081</c:v>
                </c:pt>
                <c:pt idx="116">
                  <c:v>44080</c:v>
                </c:pt>
                <c:pt idx="117">
                  <c:v>44079</c:v>
                </c:pt>
                <c:pt idx="118">
                  <c:v>44078</c:v>
                </c:pt>
                <c:pt idx="119">
                  <c:v>44077</c:v>
                </c:pt>
                <c:pt idx="120">
                  <c:v>44076</c:v>
                </c:pt>
                <c:pt idx="121">
                  <c:v>44075</c:v>
                </c:pt>
                <c:pt idx="122">
                  <c:v>44074</c:v>
                </c:pt>
                <c:pt idx="123">
                  <c:v>44073</c:v>
                </c:pt>
                <c:pt idx="124">
                  <c:v>44072</c:v>
                </c:pt>
                <c:pt idx="125">
                  <c:v>44071</c:v>
                </c:pt>
                <c:pt idx="126">
                  <c:v>44070</c:v>
                </c:pt>
                <c:pt idx="127">
                  <c:v>44069</c:v>
                </c:pt>
                <c:pt idx="128">
                  <c:v>44068</c:v>
                </c:pt>
                <c:pt idx="129">
                  <c:v>44067</c:v>
                </c:pt>
                <c:pt idx="130">
                  <c:v>44066</c:v>
                </c:pt>
                <c:pt idx="131">
                  <c:v>44065</c:v>
                </c:pt>
                <c:pt idx="132">
                  <c:v>44064</c:v>
                </c:pt>
                <c:pt idx="133">
                  <c:v>44063</c:v>
                </c:pt>
                <c:pt idx="134">
                  <c:v>44062</c:v>
                </c:pt>
                <c:pt idx="135">
                  <c:v>44061</c:v>
                </c:pt>
                <c:pt idx="136">
                  <c:v>44060</c:v>
                </c:pt>
                <c:pt idx="137">
                  <c:v>44059</c:v>
                </c:pt>
                <c:pt idx="138">
                  <c:v>44058</c:v>
                </c:pt>
                <c:pt idx="139">
                  <c:v>44057</c:v>
                </c:pt>
                <c:pt idx="140">
                  <c:v>44056</c:v>
                </c:pt>
                <c:pt idx="141">
                  <c:v>44055</c:v>
                </c:pt>
                <c:pt idx="142">
                  <c:v>44054</c:v>
                </c:pt>
                <c:pt idx="143">
                  <c:v>44053</c:v>
                </c:pt>
                <c:pt idx="144">
                  <c:v>44052</c:v>
                </c:pt>
                <c:pt idx="145">
                  <c:v>44051</c:v>
                </c:pt>
                <c:pt idx="146">
                  <c:v>44050</c:v>
                </c:pt>
                <c:pt idx="147">
                  <c:v>44049</c:v>
                </c:pt>
                <c:pt idx="148">
                  <c:v>44048</c:v>
                </c:pt>
                <c:pt idx="149">
                  <c:v>44047</c:v>
                </c:pt>
                <c:pt idx="150">
                  <c:v>44046</c:v>
                </c:pt>
                <c:pt idx="151">
                  <c:v>44045</c:v>
                </c:pt>
                <c:pt idx="152">
                  <c:v>44044</c:v>
                </c:pt>
                <c:pt idx="153">
                  <c:v>44043</c:v>
                </c:pt>
                <c:pt idx="154">
                  <c:v>44042</c:v>
                </c:pt>
                <c:pt idx="155">
                  <c:v>44041</c:v>
                </c:pt>
                <c:pt idx="156">
                  <c:v>44040</c:v>
                </c:pt>
                <c:pt idx="157">
                  <c:v>44039</c:v>
                </c:pt>
                <c:pt idx="158">
                  <c:v>44038</c:v>
                </c:pt>
                <c:pt idx="159">
                  <c:v>44037</c:v>
                </c:pt>
                <c:pt idx="160">
                  <c:v>44036</c:v>
                </c:pt>
                <c:pt idx="161">
                  <c:v>44035</c:v>
                </c:pt>
                <c:pt idx="162">
                  <c:v>44034</c:v>
                </c:pt>
                <c:pt idx="163">
                  <c:v>44033</c:v>
                </c:pt>
                <c:pt idx="164">
                  <c:v>44032</c:v>
                </c:pt>
                <c:pt idx="165">
                  <c:v>44031</c:v>
                </c:pt>
                <c:pt idx="166">
                  <c:v>44030</c:v>
                </c:pt>
                <c:pt idx="167">
                  <c:v>44029</c:v>
                </c:pt>
                <c:pt idx="168">
                  <c:v>44028</c:v>
                </c:pt>
                <c:pt idx="169">
                  <c:v>44027</c:v>
                </c:pt>
                <c:pt idx="170">
                  <c:v>44026</c:v>
                </c:pt>
                <c:pt idx="171">
                  <c:v>44025</c:v>
                </c:pt>
                <c:pt idx="172">
                  <c:v>44024</c:v>
                </c:pt>
                <c:pt idx="173">
                  <c:v>44023</c:v>
                </c:pt>
                <c:pt idx="174">
                  <c:v>44022</c:v>
                </c:pt>
                <c:pt idx="175">
                  <c:v>44021</c:v>
                </c:pt>
                <c:pt idx="176">
                  <c:v>44020</c:v>
                </c:pt>
                <c:pt idx="177">
                  <c:v>44019</c:v>
                </c:pt>
                <c:pt idx="178">
                  <c:v>44018</c:v>
                </c:pt>
                <c:pt idx="179">
                  <c:v>44017</c:v>
                </c:pt>
                <c:pt idx="180">
                  <c:v>44016</c:v>
                </c:pt>
                <c:pt idx="181">
                  <c:v>44015</c:v>
                </c:pt>
                <c:pt idx="182">
                  <c:v>44014</c:v>
                </c:pt>
                <c:pt idx="183">
                  <c:v>44013</c:v>
                </c:pt>
                <c:pt idx="184">
                  <c:v>44012</c:v>
                </c:pt>
                <c:pt idx="185">
                  <c:v>44011</c:v>
                </c:pt>
                <c:pt idx="186">
                  <c:v>44010</c:v>
                </c:pt>
                <c:pt idx="187">
                  <c:v>44009</c:v>
                </c:pt>
                <c:pt idx="188">
                  <c:v>44008</c:v>
                </c:pt>
                <c:pt idx="189">
                  <c:v>44007</c:v>
                </c:pt>
                <c:pt idx="190">
                  <c:v>44006</c:v>
                </c:pt>
                <c:pt idx="191">
                  <c:v>44005</c:v>
                </c:pt>
                <c:pt idx="192">
                  <c:v>44004</c:v>
                </c:pt>
                <c:pt idx="193">
                  <c:v>44003</c:v>
                </c:pt>
                <c:pt idx="194">
                  <c:v>44002</c:v>
                </c:pt>
                <c:pt idx="195">
                  <c:v>44001</c:v>
                </c:pt>
                <c:pt idx="196">
                  <c:v>44000</c:v>
                </c:pt>
                <c:pt idx="197">
                  <c:v>43999</c:v>
                </c:pt>
                <c:pt idx="198">
                  <c:v>43998</c:v>
                </c:pt>
                <c:pt idx="199">
                  <c:v>43997</c:v>
                </c:pt>
                <c:pt idx="200">
                  <c:v>43996</c:v>
                </c:pt>
                <c:pt idx="201">
                  <c:v>43995</c:v>
                </c:pt>
                <c:pt idx="202">
                  <c:v>43994</c:v>
                </c:pt>
                <c:pt idx="203">
                  <c:v>43993</c:v>
                </c:pt>
                <c:pt idx="204">
                  <c:v>43992</c:v>
                </c:pt>
                <c:pt idx="205">
                  <c:v>43991</c:v>
                </c:pt>
                <c:pt idx="206">
                  <c:v>43990</c:v>
                </c:pt>
                <c:pt idx="207">
                  <c:v>43989</c:v>
                </c:pt>
                <c:pt idx="208">
                  <c:v>43988</c:v>
                </c:pt>
                <c:pt idx="209">
                  <c:v>43987</c:v>
                </c:pt>
                <c:pt idx="210">
                  <c:v>43986</c:v>
                </c:pt>
                <c:pt idx="211">
                  <c:v>43985</c:v>
                </c:pt>
                <c:pt idx="212">
                  <c:v>43984</c:v>
                </c:pt>
                <c:pt idx="213">
                  <c:v>43983</c:v>
                </c:pt>
                <c:pt idx="214">
                  <c:v>43982</c:v>
                </c:pt>
                <c:pt idx="215">
                  <c:v>43981</c:v>
                </c:pt>
                <c:pt idx="216">
                  <c:v>43980</c:v>
                </c:pt>
                <c:pt idx="217">
                  <c:v>43979</c:v>
                </c:pt>
                <c:pt idx="218">
                  <c:v>43978</c:v>
                </c:pt>
                <c:pt idx="219">
                  <c:v>43977</c:v>
                </c:pt>
                <c:pt idx="220">
                  <c:v>43976</c:v>
                </c:pt>
                <c:pt idx="221">
                  <c:v>43975</c:v>
                </c:pt>
                <c:pt idx="222">
                  <c:v>43974</c:v>
                </c:pt>
                <c:pt idx="223">
                  <c:v>43973</c:v>
                </c:pt>
                <c:pt idx="224">
                  <c:v>43972</c:v>
                </c:pt>
                <c:pt idx="225">
                  <c:v>43971</c:v>
                </c:pt>
                <c:pt idx="226">
                  <c:v>43970</c:v>
                </c:pt>
                <c:pt idx="227">
                  <c:v>43969</c:v>
                </c:pt>
                <c:pt idx="228">
                  <c:v>43968</c:v>
                </c:pt>
                <c:pt idx="229">
                  <c:v>43967</c:v>
                </c:pt>
                <c:pt idx="230">
                  <c:v>43966</c:v>
                </c:pt>
                <c:pt idx="231">
                  <c:v>43965</c:v>
                </c:pt>
                <c:pt idx="232">
                  <c:v>43964</c:v>
                </c:pt>
                <c:pt idx="233">
                  <c:v>43963</c:v>
                </c:pt>
                <c:pt idx="234">
                  <c:v>43962</c:v>
                </c:pt>
                <c:pt idx="235">
                  <c:v>43961</c:v>
                </c:pt>
                <c:pt idx="236">
                  <c:v>43960</c:v>
                </c:pt>
                <c:pt idx="237">
                  <c:v>43959</c:v>
                </c:pt>
                <c:pt idx="238">
                  <c:v>43958</c:v>
                </c:pt>
                <c:pt idx="239">
                  <c:v>43957</c:v>
                </c:pt>
                <c:pt idx="240">
                  <c:v>43956</c:v>
                </c:pt>
                <c:pt idx="241">
                  <c:v>43955</c:v>
                </c:pt>
                <c:pt idx="242">
                  <c:v>43954</c:v>
                </c:pt>
                <c:pt idx="243">
                  <c:v>43953</c:v>
                </c:pt>
                <c:pt idx="244">
                  <c:v>43952</c:v>
                </c:pt>
                <c:pt idx="245">
                  <c:v>43951</c:v>
                </c:pt>
                <c:pt idx="246">
                  <c:v>43950</c:v>
                </c:pt>
                <c:pt idx="247">
                  <c:v>43949</c:v>
                </c:pt>
                <c:pt idx="248">
                  <c:v>43948</c:v>
                </c:pt>
                <c:pt idx="249">
                  <c:v>43947</c:v>
                </c:pt>
                <c:pt idx="250">
                  <c:v>43946</c:v>
                </c:pt>
                <c:pt idx="251">
                  <c:v>43945</c:v>
                </c:pt>
                <c:pt idx="252">
                  <c:v>43944</c:v>
                </c:pt>
                <c:pt idx="253">
                  <c:v>43943</c:v>
                </c:pt>
                <c:pt idx="254">
                  <c:v>43942</c:v>
                </c:pt>
                <c:pt idx="255">
                  <c:v>43941</c:v>
                </c:pt>
                <c:pt idx="256">
                  <c:v>43940</c:v>
                </c:pt>
                <c:pt idx="257">
                  <c:v>43939</c:v>
                </c:pt>
                <c:pt idx="258">
                  <c:v>43938</c:v>
                </c:pt>
                <c:pt idx="259">
                  <c:v>43937</c:v>
                </c:pt>
                <c:pt idx="260">
                  <c:v>43936</c:v>
                </c:pt>
                <c:pt idx="261">
                  <c:v>43935</c:v>
                </c:pt>
                <c:pt idx="262">
                  <c:v>43934</c:v>
                </c:pt>
                <c:pt idx="263">
                  <c:v>43933</c:v>
                </c:pt>
                <c:pt idx="264">
                  <c:v>43932</c:v>
                </c:pt>
                <c:pt idx="265">
                  <c:v>43931</c:v>
                </c:pt>
                <c:pt idx="266">
                  <c:v>43930</c:v>
                </c:pt>
                <c:pt idx="267">
                  <c:v>43929</c:v>
                </c:pt>
                <c:pt idx="268">
                  <c:v>43928</c:v>
                </c:pt>
                <c:pt idx="269">
                  <c:v>43927</c:v>
                </c:pt>
                <c:pt idx="270">
                  <c:v>43926</c:v>
                </c:pt>
                <c:pt idx="271">
                  <c:v>43925</c:v>
                </c:pt>
                <c:pt idx="272">
                  <c:v>43924</c:v>
                </c:pt>
                <c:pt idx="273">
                  <c:v>43923</c:v>
                </c:pt>
                <c:pt idx="274">
                  <c:v>43922</c:v>
                </c:pt>
                <c:pt idx="275">
                  <c:v>43921</c:v>
                </c:pt>
                <c:pt idx="276">
                  <c:v>43920</c:v>
                </c:pt>
                <c:pt idx="277">
                  <c:v>43919</c:v>
                </c:pt>
                <c:pt idx="278">
                  <c:v>43918</c:v>
                </c:pt>
                <c:pt idx="279">
                  <c:v>43917</c:v>
                </c:pt>
                <c:pt idx="280">
                  <c:v>43916</c:v>
                </c:pt>
                <c:pt idx="281">
                  <c:v>43915</c:v>
                </c:pt>
                <c:pt idx="282">
                  <c:v>43914</c:v>
                </c:pt>
                <c:pt idx="283">
                  <c:v>43913</c:v>
                </c:pt>
                <c:pt idx="284">
                  <c:v>43912</c:v>
                </c:pt>
                <c:pt idx="285">
                  <c:v>43911</c:v>
                </c:pt>
                <c:pt idx="286">
                  <c:v>43910</c:v>
                </c:pt>
                <c:pt idx="287">
                  <c:v>43909</c:v>
                </c:pt>
                <c:pt idx="288">
                  <c:v>43908</c:v>
                </c:pt>
                <c:pt idx="289">
                  <c:v>43907</c:v>
                </c:pt>
                <c:pt idx="290">
                  <c:v>43906</c:v>
                </c:pt>
                <c:pt idx="291">
                  <c:v>43905</c:v>
                </c:pt>
                <c:pt idx="292">
                  <c:v>43904</c:v>
                </c:pt>
                <c:pt idx="293">
                  <c:v>43903</c:v>
                </c:pt>
                <c:pt idx="294">
                  <c:v>43902</c:v>
                </c:pt>
                <c:pt idx="295">
                  <c:v>43901</c:v>
                </c:pt>
                <c:pt idx="296">
                  <c:v>43900</c:v>
                </c:pt>
                <c:pt idx="297">
                  <c:v>43899</c:v>
                </c:pt>
                <c:pt idx="298">
                  <c:v>43898</c:v>
                </c:pt>
                <c:pt idx="299">
                  <c:v>43897</c:v>
                </c:pt>
                <c:pt idx="300">
                  <c:v>43896</c:v>
                </c:pt>
                <c:pt idx="301">
                  <c:v>43895</c:v>
                </c:pt>
                <c:pt idx="302">
                  <c:v>43894</c:v>
                </c:pt>
                <c:pt idx="303">
                  <c:v>43893</c:v>
                </c:pt>
                <c:pt idx="304">
                  <c:v>43892</c:v>
                </c:pt>
                <c:pt idx="305">
                  <c:v>43891</c:v>
                </c:pt>
                <c:pt idx="306">
                  <c:v>43890</c:v>
                </c:pt>
                <c:pt idx="307">
                  <c:v>43889</c:v>
                </c:pt>
                <c:pt idx="308">
                  <c:v>43888</c:v>
                </c:pt>
                <c:pt idx="309">
                  <c:v>43887</c:v>
                </c:pt>
                <c:pt idx="310">
                  <c:v>43886</c:v>
                </c:pt>
                <c:pt idx="311">
                  <c:v>43885</c:v>
                </c:pt>
                <c:pt idx="312">
                  <c:v>43884</c:v>
                </c:pt>
                <c:pt idx="313">
                  <c:v>43883</c:v>
                </c:pt>
                <c:pt idx="314">
                  <c:v>43882</c:v>
                </c:pt>
                <c:pt idx="315">
                  <c:v>43881</c:v>
                </c:pt>
                <c:pt idx="316">
                  <c:v>43880</c:v>
                </c:pt>
                <c:pt idx="317">
                  <c:v>43879</c:v>
                </c:pt>
                <c:pt idx="318">
                  <c:v>43878</c:v>
                </c:pt>
                <c:pt idx="319">
                  <c:v>43877</c:v>
                </c:pt>
                <c:pt idx="320">
                  <c:v>43876</c:v>
                </c:pt>
                <c:pt idx="321">
                  <c:v>43875</c:v>
                </c:pt>
                <c:pt idx="322">
                  <c:v>43874</c:v>
                </c:pt>
                <c:pt idx="323">
                  <c:v>43873</c:v>
                </c:pt>
                <c:pt idx="324">
                  <c:v>43872</c:v>
                </c:pt>
                <c:pt idx="325">
                  <c:v>43871</c:v>
                </c:pt>
                <c:pt idx="326">
                  <c:v>43870</c:v>
                </c:pt>
                <c:pt idx="327">
                  <c:v>43869</c:v>
                </c:pt>
                <c:pt idx="328">
                  <c:v>43868</c:v>
                </c:pt>
                <c:pt idx="329">
                  <c:v>43867</c:v>
                </c:pt>
                <c:pt idx="330">
                  <c:v>43866</c:v>
                </c:pt>
                <c:pt idx="331">
                  <c:v>43865</c:v>
                </c:pt>
                <c:pt idx="332">
                  <c:v>43864</c:v>
                </c:pt>
                <c:pt idx="333">
                  <c:v>43863</c:v>
                </c:pt>
                <c:pt idx="334">
                  <c:v>43862</c:v>
                </c:pt>
                <c:pt idx="335">
                  <c:v>43861</c:v>
                </c:pt>
                <c:pt idx="336">
                  <c:v>43860</c:v>
                </c:pt>
                <c:pt idx="337">
                  <c:v>43859</c:v>
                </c:pt>
                <c:pt idx="338">
                  <c:v>43858</c:v>
                </c:pt>
                <c:pt idx="339">
                  <c:v>43857</c:v>
                </c:pt>
                <c:pt idx="340">
                  <c:v>43856</c:v>
                </c:pt>
                <c:pt idx="341">
                  <c:v>43855</c:v>
                </c:pt>
                <c:pt idx="342">
                  <c:v>43854</c:v>
                </c:pt>
                <c:pt idx="343">
                  <c:v>43853</c:v>
                </c:pt>
                <c:pt idx="344">
                  <c:v>43852</c:v>
                </c:pt>
                <c:pt idx="345">
                  <c:v>43851</c:v>
                </c:pt>
                <c:pt idx="346">
                  <c:v>43850</c:v>
                </c:pt>
                <c:pt idx="347">
                  <c:v>43849</c:v>
                </c:pt>
                <c:pt idx="348">
                  <c:v>43848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43842</c:v>
                </c:pt>
                <c:pt idx="355">
                  <c:v>43841</c:v>
                </c:pt>
                <c:pt idx="356">
                  <c:v>43840</c:v>
                </c:pt>
                <c:pt idx="357">
                  <c:v>43839</c:v>
                </c:pt>
                <c:pt idx="358">
                  <c:v>43838</c:v>
                </c:pt>
                <c:pt idx="359">
                  <c:v>43837</c:v>
                </c:pt>
                <c:pt idx="360">
                  <c:v>43836</c:v>
                </c:pt>
                <c:pt idx="361">
                  <c:v>43835</c:v>
                </c:pt>
                <c:pt idx="362">
                  <c:v>43834</c:v>
                </c:pt>
                <c:pt idx="363">
                  <c:v>43833</c:v>
                </c:pt>
                <c:pt idx="364">
                  <c:v>43832</c:v>
                </c:pt>
                <c:pt idx="365">
                  <c:v>43831</c:v>
                </c:pt>
                <c:pt idx="366">
                  <c:v>43830</c:v>
                </c:pt>
                <c:pt idx="367">
                  <c:v>43829</c:v>
                </c:pt>
                <c:pt idx="368">
                  <c:v>43828</c:v>
                </c:pt>
                <c:pt idx="369">
                  <c:v>43827</c:v>
                </c:pt>
                <c:pt idx="370">
                  <c:v>43826</c:v>
                </c:pt>
                <c:pt idx="371">
                  <c:v>43825</c:v>
                </c:pt>
                <c:pt idx="372">
                  <c:v>43824</c:v>
                </c:pt>
                <c:pt idx="373">
                  <c:v>43823</c:v>
                </c:pt>
                <c:pt idx="374">
                  <c:v>43822</c:v>
                </c:pt>
                <c:pt idx="375">
                  <c:v>43821</c:v>
                </c:pt>
                <c:pt idx="376">
                  <c:v>43820</c:v>
                </c:pt>
                <c:pt idx="377">
                  <c:v>43819</c:v>
                </c:pt>
                <c:pt idx="378">
                  <c:v>43818</c:v>
                </c:pt>
                <c:pt idx="379">
                  <c:v>43817</c:v>
                </c:pt>
                <c:pt idx="380">
                  <c:v>43816</c:v>
                </c:pt>
                <c:pt idx="381">
                  <c:v>43815</c:v>
                </c:pt>
                <c:pt idx="382">
                  <c:v>43814</c:v>
                </c:pt>
                <c:pt idx="383">
                  <c:v>43813</c:v>
                </c:pt>
                <c:pt idx="384">
                  <c:v>43812</c:v>
                </c:pt>
                <c:pt idx="385">
                  <c:v>43811</c:v>
                </c:pt>
                <c:pt idx="386">
                  <c:v>43810</c:v>
                </c:pt>
                <c:pt idx="387">
                  <c:v>43809</c:v>
                </c:pt>
                <c:pt idx="388">
                  <c:v>43808</c:v>
                </c:pt>
                <c:pt idx="389">
                  <c:v>43807</c:v>
                </c:pt>
                <c:pt idx="390">
                  <c:v>43806</c:v>
                </c:pt>
                <c:pt idx="391">
                  <c:v>43805</c:v>
                </c:pt>
                <c:pt idx="392">
                  <c:v>43804</c:v>
                </c:pt>
                <c:pt idx="393">
                  <c:v>43803</c:v>
                </c:pt>
                <c:pt idx="394">
                  <c:v>43802</c:v>
                </c:pt>
                <c:pt idx="395">
                  <c:v>43801</c:v>
                </c:pt>
                <c:pt idx="396">
                  <c:v>43800</c:v>
                </c:pt>
                <c:pt idx="397">
                  <c:v>43799</c:v>
                </c:pt>
                <c:pt idx="398">
                  <c:v>43798</c:v>
                </c:pt>
                <c:pt idx="399">
                  <c:v>43797</c:v>
                </c:pt>
                <c:pt idx="400">
                  <c:v>43796</c:v>
                </c:pt>
                <c:pt idx="401">
                  <c:v>43795</c:v>
                </c:pt>
                <c:pt idx="402">
                  <c:v>43794</c:v>
                </c:pt>
                <c:pt idx="403">
                  <c:v>43793</c:v>
                </c:pt>
                <c:pt idx="404">
                  <c:v>43792</c:v>
                </c:pt>
                <c:pt idx="405">
                  <c:v>43791</c:v>
                </c:pt>
                <c:pt idx="406">
                  <c:v>43790</c:v>
                </c:pt>
                <c:pt idx="407">
                  <c:v>43789</c:v>
                </c:pt>
                <c:pt idx="408">
                  <c:v>43788</c:v>
                </c:pt>
                <c:pt idx="409">
                  <c:v>43787</c:v>
                </c:pt>
                <c:pt idx="410">
                  <c:v>43786</c:v>
                </c:pt>
                <c:pt idx="411">
                  <c:v>43785</c:v>
                </c:pt>
                <c:pt idx="412">
                  <c:v>43784</c:v>
                </c:pt>
                <c:pt idx="413">
                  <c:v>43783</c:v>
                </c:pt>
                <c:pt idx="414">
                  <c:v>43782</c:v>
                </c:pt>
                <c:pt idx="415">
                  <c:v>43781</c:v>
                </c:pt>
                <c:pt idx="416">
                  <c:v>43780</c:v>
                </c:pt>
                <c:pt idx="417">
                  <c:v>43779</c:v>
                </c:pt>
                <c:pt idx="418">
                  <c:v>43778</c:v>
                </c:pt>
                <c:pt idx="419">
                  <c:v>43777</c:v>
                </c:pt>
                <c:pt idx="420">
                  <c:v>43776</c:v>
                </c:pt>
                <c:pt idx="421">
                  <c:v>43775</c:v>
                </c:pt>
                <c:pt idx="422">
                  <c:v>43774</c:v>
                </c:pt>
                <c:pt idx="423">
                  <c:v>43773</c:v>
                </c:pt>
                <c:pt idx="424">
                  <c:v>43772</c:v>
                </c:pt>
                <c:pt idx="425">
                  <c:v>43771</c:v>
                </c:pt>
                <c:pt idx="426">
                  <c:v>43770</c:v>
                </c:pt>
                <c:pt idx="427">
                  <c:v>43769</c:v>
                </c:pt>
                <c:pt idx="428">
                  <c:v>43768</c:v>
                </c:pt>
                <c:pt idx="429">
                  <c:v>43767</c:v>
                </c:pt>
                <c:pt idx="430">
                  <c:v>43766</c:v>
                </c:pt>
                <c:pt idx="431">
                  <c:v>43765</c:v>
                </c:pt>
                <c:pt idx="432">
                  <c:v>43764</c:v>
                </c:pt>
                <c:pt idx="433">
                  <c:v>43763</c:v>
                </c:pt>
                <c:pt idx="434">
                  <c:v>43762</c:v>
                </c:pt>
                <c:pt idx="435">
                  <c:v>43761</c:v>
                </c:pt>
                <c:pt idx="436">
                  <c:v>43760</c:v>
                </c:pt>
                <c:pt idx="437">
                  <c:v>43759</c:v>
                </c:pt>
                <c:pt idx="438">
                  <c:v>43758</c:v>
                </c:pt>
                <c:pt idx="439">
                  <c:v>43757</c:v>
                </c:pt>
                <c:pt idx="440">
                  <c:v>43756</c:v>
                </c:pt>
                <c:pt idx="441">
                  <c:v>43755</c:v>
                </c:pt>
                <c:pt idx="442">
                  <c:v>43754</c:v>
                </c:pt>
                <c:pt idx="443">
                  <c:v>43753</c:v>
                </c:pt>
                <c:pt idx="444">
                  <c:v>43752</c:v>
                </c:pt>
                <c:pt idx="445">
                  <c:v>43751</c:v>
                </c:pt>
                <c:pt idx="446">
                  <c:v>43750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43744</c:v>
                </c:pt>
                <c:pt idx="453">
                  <c:v>43743</c:v>
                </c:pt>
                <c:pt idx="454">
                  <c:v>43742</c:v>
                </c:pt>
                <c:pt idx="455">
                  <c:v>43741</c:v>
                </c:pt>
                <c:pt idx="456">
                  <c:v>43740</c:v>
                </c:pt>
                <c:pt idx="457">
                  <c:v>43739</c:v>
                </c:pt>
                <c:pt idx="458">
                  <c:v>43738</c:v>
                </c:pt>
                <c:pt idx="459">
                  <c:v>43737</c:v>
                </c:pt>
                <c:pt idx="460">
                  <c:v>43736</c:v>
                </c:pt>
                <c:pt idx="461">
                  <c:v>43735</c:v>
                </c:pt>
                <c:pt idx="462">
                  <c:v>43734</c:v>
                </c:pt>
                <c:pt idx="463">
                  <c:v>43733</c:v>
                </c:pt>
                <c:pt idx="464">
                  <c:v>43732</c:v>
                </c:pt>
                <c:pt idx="465">
                  <c:v>43731</c:v>
                </c:pt>
                <c:pt idx="466">
                  <c:v>43730</c:v>
                </c:pt>
                <c:pt idx="467">
                  <c:v>43729</c:v>
                </c:pt>
                <c:pt idx="468">
                  <c:v>43728</c:v>
                </c:pt>
                <c:pt idx="469">
                  <c:v>43727</c:v>
                </c:pt>
                <c:pt idx="470">
                  <c:v>43726</c:v>
                </c:pt>
                <c:pt idx="471">
                  <c:v>43725</c:v>
                </c:pt>
                <c:pt idx="472">
                  <c:v>43724</c:v>
                </c:pt>
                <c:pt idx="473">
                  <c:v>43723</c:v>
                </c:pt>
                <c:pt idx="474">
                  <c:v>43722</c:v>
                </c:pt>
                <c:pt idx="475">
                  <c:v>43721</c:v>
                </c:pt>
                <c:pt idx="476">
                  <c:v>43720</c:v>
                </c:pt>
                <c:pt idx="477">
                  <c:v>43719</c:v>
                </c:pt>
                <c:pt idx="478">
                  <c:v>43718</c:v>
                </c:pt>
                <c:pt idx="479">
                  <c:v>43717</c:v>
                </c:pt>
                <c:pt idx="480">
                  <c:v>43716</c:v>
                </c:pt>
                <c:pt idx="481">
                  <c:v>43715</c:v>
                </c:pt>
                <c:pt idx="482">
                  <c:v>43714</c:v>
                </c:pt>
                <c:pt idx="483">
                  <c:v>43713</c:v>
                </c:pt>
                <c:pt idx="484">
                  <c:v>43712</c:v>
                </c:pt>
                <c:pt idx="485">
                  <c:v>43711</c:v>
                </c:pt>
                <c:pt idx="486">
                  <c:v>43710</c:v>
                </c:pt>
                <c:pt idx="487">
                  <c:v>43709</c:v>
                </c:pt>
                <c:pt idx="488">
                  <c:v>43708</c:v>
                </c:pt>
                <c:pt idx="489">
                  <c:v>43707</c:v>
                </c:pt>
                <c:pt idx="490">
                  <c:v>43706</c:v>
                </c:pt>
                <c:pt idx="491">
                  <c:v>43705</c:v>
                </c:pt>
                <c:pt idx="492">
                  <c:v>43704</c:v>
                </c:pt>
                <c:pt idx="493">
                  <c:v>43703</c:v>
                </c:pt>
                <c:pt idx="494">
                  <c:v>43702</c:v>
                </c:pt>
                <c:pt idx="495">
                  <c:v>43701</c:v>
                </c:pt>
                <c:pt idx="496">
                  <c:v>43700</c:v>
                </c:pt>
                <c:pt idx="497">
                  <c:v>43699</c:v>
                </c:pt>
                <c:pt idx="498">
                  <c:v>43698</c:v>
                </c:pt>
                <c:pt idx="499">
                  <c:v>43697</c:v>
                </c:pt>
                <c:pt idx="500">
                  <c:v>43696</c:v>
                </c:pt>
                <c:pt idx="501">
                  <c:v>43695</c:v>
                </c:pt>
                <c:pt idx="502">
                  <c:v>43694</c:v>
                </c:pt>
                <c:pt idx="503">
                  <c:v>43693</c:v>
                </c:pt>
                <c:pt idx="504">
                  <c:v>43692</c:v>
                </c:pt>
                <c:pt idx="505">
                  <c:v>43691</c:v>
                </c:pt>
                <c:pt idx="506">
                  <c:v>43690</c:v>
                </c:pt>
                <c:pt idx="507">
                  <c:v>43689</c:v>
                </c:pt>
                <c:pt idx="508">
                  <c:v>43688</c:v>
                </c:pt>
                <c:pt idx="509">
                  <c:v>43687</c:v>
                </c:pt>
                <c:pt idx="510">
                  <c:v>43686</c:v>
                </c:pt>
                <c:pt idx="511">
                  <c:v>43685</c:v>
                </c:pt>
                <c:pt idx="512">
                  <c:v>43684</c:v>
                </c:pt>
                <c:pt idx="513">
                  <c:v>43683</c:v>
                </c:pt>
                <c:pt idx="514">
                  <c:v>43682</c:v>
                </c:pt>
                <c:pt idx="515">
                  <c:v>43681</c:v>
                </c:pt>
                <c:pt idx="516">
                  <c:v>43680</c:v>
                </c:pt>
                <c:pt idx="517">
                  <c:v>43679</c:v>
                </c:pt>
                <c:pt idx="518">
                  <c:v>43678</c:v>
                </c:pt>
                <c:pt idx="519">
                  <c:v>43677</c:v>
                </c:pt>
                <c:pt idx="520">
                  <c:v>43676</c:v>
                </c:pt>
                <c:pt idx="521">
                  <c:v>43675</c:v>
                </c:pt>
                <c:pt idx="522">
                  <c:v>43674</c:v>
                </c:pt>
                <c:pt idx="523">
                  <c:v>43673</c:v>
                </c:pt>
                <c:pt idx="524">
                  <c:v>43672</c:v>
                </c:pt>
                <c:pt idx="525">
                  <c:v>43671</c:v>
                </c:pt>
                <c:pt idx="526">
                  <c:v>43670</c:v>
                </c:pt>
                <c:pt idx="527">
                  <c:v>43669</c:v>
                </c:pt>
                <c:pt idx="528">
                  <c:v>43668</c:v>
                </c:pt>
                <c:pt idx="529">
                  <c:v>43667</c:v>
                </c:pt>
                <c:pt idx="530">
                  <c:v>43666</c:v>
                </c:pt>
                <c:pt idx="531">
                  <c:v>43665</c:v>
                </c:pt>
                <c:pt idx="532">
                  <c:v>43664</c:v>
                </c:pt>
                <c:pt idx="533">
                  <c:v>43663</c:v>
                </c:pt>
                <c:pt idx="534">
                  <c:v>43662</c:v>
                </c:pt>
                <c:pt idx="535">
                  <c:v>43661</c:v>
                </c:pt>
                <c:pt idx="536">
                  <c:v>43660</c:v>
                </c:pt>
                <c:pt idx="537">
                  <c:v>43659</c:v>
                </c:pt>
                <c:pt idx="538">
                  <c:v>43658</c:v>
                </c:pt>
                <c:pt idx="539">
                  <c:v>43657</c:v>
                </c:pt>
                <c:pt idx="540">
                  <c:v>43656</c:v>
                </c:pt>
                <c:pt idx="541">
                  <c:v>43655</c:v>
                </c:pt>
                <c:pt idx="542">
                  <c:v>43654</c:v>
                </c:pt>
                <c:pt idx="543">
                  <c:v>43653</c:v>
                </c:pt>
                <c:pt idx="544">
                  <c:v>43652</c:v>
                </c:pt>
                <c:pt idx="545">
                  <c:v>43651</c:v>
                </c:pt>
                <c:pt idx="546">
                  <c:v>43650</c:v>
                </c:pt>
                <c:pt idx="547">
                  <c:v>43649</c:v>
                </c:pt>
                <c:pt idx="548">
                  <c:v>43648</c:v>
                </c:pt>
                <c:pt idx="549">
                  <c:v>43647</c:v>
                </c:pt>
                <c:pt idx="550">
                  <c:v>43646</c:v>
                </c:pt>
                <c:pt idx="551">
                  <c:v>43645</c:v>
                </c:pt>
                <c:pt idx="552">
                  <c:v>43644</c:v>
                </c:pt>
                <c:pt idx="553">
                  <c:v>43643</c:v>
                </c:pt>
                <c:pt idx="554">
                  <c:v>43642</c:v>
                </c:pt>
                <c:pt idx="555">
                  <c:v>43641</c:v>
                </c:pt>
                <c:pt idx="556">
                  <c:v>43640</c:v>
                </c:pt>
                <c:pt idx="557">
                  <c:v>43639</c:v>
                </c:pt>
                <c:pt idx="558">
                  <c:v>43638</c:v>
                </c:pt>
                <c:pt idx="559">
                  <c:v>43637</c:v>
                </c:pt>
                <c:pt idx="560">
                  <c:v>43636</c:v>
                </c:pt>
                <c:pt idx="561">
                  <c:v>43635</c:v>
                </c:pt>
                <c:pt idx="562">
                  <c:v>43634</c:v>
                </c:pt>
                <c:pt idx="563">
                  <c:v>43633</c:v>
                </c:pt>
                <c:pt idx="564">
                  <c:v>43632</c:v>
                </c:pt>
                <c:pt idx="565">
                  <c:v>43631</c:v>
                </c:pt>
                <c:pt idx="566">
                  <c:v>43630</c:v>
                </c:pt>
                <c:pt idx="567">
                  <c:v>43629</c:v>
                </c:pt>
                <c:pt idx="568">
                  <c:v>43628</c:v>
                </c:pt>
                <c:pt idx="569">
                  <c:v>43627</c:v>
                </c:pt>
                <c:pt idx="570">
                  <c:v>43626</c:v>
                </c:pt>
                <c:pt idx="571">
                  <c:v>43625</c:v>
                </c:pt>
                <c:pt idx="572">
                  <c:v>43624</c:v>
                </c:pt>
                <c:pt idx="573">
                  <c:v>43623</c:v>
                </c:pt>
                <c:pt idx="574">
                  <c:v>43622</c:v>
                </c:pt>
                <c:pt idx="575">
                  <c:v>43621</c:v>
                </c:pt>
                <c:pt idx="576">
                  <c:v>43620</c:v>
                </c:pt>
                <c:pt idx="577">
                  <c:v>43619</c:v>
                </c:pt>
                <c:pt idx="578">
                  <c:v>43618</c:v>
                </c:pt>
                <c:pt idx="579">
                  <c:v>43617</c:v>
                </c:pt>
                <c:pt idx="580">
                  <c:v>43616</c:v>
                </c:pt>
                <c:pt idx="581">
                  <c:v>43615</c:v>
                </c:pt>
                <c:pt idx="582">
                  <c:v>43614</c:v>
                </c:pt>
                <c:pt idx="583">
                  <c:v>43613</c:v>
                </c:pt>
                <c:pt idx="584">
                  <c:v>43612</c:v>
                </c:pt>
                <c:pt idx="585">
                  <c:v>43611</c:v>
                </c:pt>
                <c:pt idx="586">
                  <c:v>43610</c:v>
                </c:pt>
                <c:pt idx="587">
                  <c:v>43609</c:v>
                </c:pt>
                <c:pt idx="588">
                  <c:v>43608</c:v>
                </c:pt>
                <c:pt idx="589">
                  <c:v>43607</c:v>
                </c:pt>
                <c:pt idx="590">
                  <c:v>43606</c:v>
                </c:pt>
                <c:pt idx="591">
                  <c:v>43605</c:v>
                </c:pt>
                <c:pt idx="592">
                  <c:v>43604</c:v>
                </c:pt>
                <c:pt idx="593">
                  <c:v>43603</c:v>
                </c:pt>
                <c:pt idx="594">
                  <c:v>43602</c:v>
                </c:pt>
                <c:pt idx="595">
                  <c:v>43601</c:v>
                </c:pt>
                <c:pt idx="596">
                  <c:v>43600</c:v>
                </c:pt>
                <c:pt idx="597">
                  <c:v>43599</c:v>
                </c:pt>
                <c:pt idx="598">
                  <c:v>43598</c:v>
                </c:pt>
                <c:pt idx="599">
                  <c:v>43597</c:v>
                </c:pt>
                <c:pt idx="600">
                  <c:v>43596</c:v>
                </c:pt>
                <c:pt idx="601">
                  <c:v>43595</c:v>
                </c:pt>
                <c:pt idx="602">
                  <c:v>43594</c:v>
                </c:pt>
                <c:pt idx="603">
                  <c:v>43593</c:v>
                </c:pt>
                <c:pt idx="604">
                  <c:v>43592</c:v>
                </c:pt>
                <c:pt idx="605">
                  <c:v>43591</c:v>
                </c:pt>
                <c:pt idx="606">
                  <c:v>43590</c:v>
                </c:pt>
                <c:pt idx="607">
                  <c:v>43589</c:v>
                </c:pt>
                <c:pt idx="608">
                  <c:v>43588</c:v>
                </c:pt>
                <c:pt idx="609">
                  <c:v>43587</c:v>
                </c:pt>
                <c:pt idx="610">
                  <c:v>43586</c:v>
                </c:pt>
                <c:pt idx="611">
                  <c:v>43585</c:v>
                </c:pt>
                <c:pt idx="612">
                  <c:v>43584</c:v>
                </c:pt>
                <c:pt idx="613">
                  <c:v>43583</c:v>
                </c:pt>
                <c:pt idx="614">
                  <c:v>43582</c:v>
                </c:pt>
                <c:pt idx="615">
                  <c:v>43581</c:v>
                </c:pt>
                <c:pt idx="616">
                  <c:v>43580</c:v>
                </c:pt>
                <c:pt idx="617">
                  <c:v>43579</c:v>
                </c:pt>
                <c:pt idx="618">
                  <c:v>43578</c:v>
                </c:pt>
                <c:pt idx="619">
                  <c:v>43577</c:v>
                </c:pt>
                <c:pt idx="620">
                  <c:v>43576</c:v>
                </c:pt>
                <c:pt idx="621">
                  <c:v>43575</c:v>
                </c:pt>
                <c:pt idx="622">
                  <c:v>43574</c:v>
                </c:pt>
                <c:pt idx="623">
                  <c:v>43573</c:v>
                </c:pt>
                <c:pt idx="624">
                  <c:v>43572</c:v>
                </c:pt>
                <c:pt idx="625">
                  <c:v>43571</c:v>
                </c:pt>
                <c:pt idx="626">
                  <c:v>43570</c:v>
                </c:pt>
                <c:pt idx="627">
                  <c:v>43569</c:v>
                </c:pt>
                <c:pt idx="628">
                  <c:v>43568</c:v>
                </c:pt>
                <c:pt idx="629">
                  <c:v>43567</c:v>
                </c:pt>
                <c:pt idx="630">
                  <c:v>43566</c:v>
                </c:pt>
                <c:pt idx="631">
                  <c:v>43565</c:v>
                </c:pt>
                <c:pt idx="632">
                  <c:v>43564</c:v>
                </c:pt>
                <c:pt idx="633">
                  <c:v>43563</c:v>
                </c:pt>
                <c:pt idx="634">
                  <c:v>43562</c:v>
                </c:pt>
                <c:pt idx="635">
                  <c:v>43561</c:v>
                </c:pt>
                <c:pt idx="636">
                  <c:v>43560</c:v>
                </c:pt>
                <c:pt idx="637">
                  <c:v>43559</c:v>
                </c:pt>
                <c:pt idx="638">
                  <c:v>43558</c:v>
                </c:pt>
                <c:pt idx="639">
                  <c:v>43557</c:v>
                </c:pt>
                <c:pt idx="640">
                  <c:v>43556</c:v>
                </c:pt>
                <c:pt idx="641">
                  <c:v>43555</c:v>
                </c:pt>
                <c:pt idx="642">
                  <c:v>43554</c:v>
                </c:pt>
                <c:pt idx="643">
                  <c:v>43553</c:v>
                </c:pt>
                <c:pt idx="644">
                  <c:v>43552</c:v>
                </c:pt>
                <c:pt idx="645">
                  <c:v>43551</c:v>
                </c:pt>
                <c:pt idx="646">
                  <c:v>43550</c:v>
                </c:pt>
                <c:pt idx="647">
                  <c:v>43549</c:v>
                </c:pt>
                <c:pt idx="648">
                  <c:v>43548</c:v>
                </c:pt>
                <c:pt idx="649">
                  <c:v>43547</c:v>
                </c:pt>
                <c:pt idx="650">
                  <c:v>43546</c:v>
                </c:pt>
                <c:pt idx="651">
                  <c:v>43545</c:v>
                </c:pt>
                <c:pt idx="652">
                  <c:v>43544</c:v>
                </c:pt>
                <c:pt idx="653">
                  <c:v>43543</c:v>
                </c:pt>
                <c:pt idx="654">
                  <c:v>43542</c:v>
                </c:pt>
                <c:pt idx="655">
                  <c:v>43541</c:v>
                </c:pt>
                <c:pt idx="656">
                  <c:v>43540</c:v>
                </c:pt>
                <c:pt idx="657">
                  <c:v>43539</c:v>
                </c:pt>
                <c:pt idx="658">
                  <c:v>43538</c:v>
                </c:pt>
                <c:pt idx="659">
                  <c:v>43537</c:v>
                </c:pt>
                <c:pt idx="660">
                  <c:v>43536</c:v>
                </c:pt>
                <c:pt idx="661">
                  <c:v>43535</c:v>
                </c:pt>
                <c:pt idx="662">
                  <c:v>43534</c:v>
                </c:pt>
                <c:pt idx="663">
                  <c:v>43533</c:v>
                </c:pt>
                <c:pt idx="664">
                  <c:v>43532</c:v>
                </c:pt>
                <c:pt idx="665">
                  <c:v>43531</c:v>
                </c:pt>
                <c:pt idx="666">
                  <c:v>43530</c:v>
                </c:pt>
                <c:pt idx="667">
                  <c:v>43529</c:v>
                </c:pt>
                <c:pt idx="668">
                  <c:v>43528</c:v>
                </c:pt>
                <c:pt idx="669">
                  <c:v>43527</c:v>
                </c:pt>
                <c:pt idx="670">
                  <c:v>43526</c:v>
                </c:pt>
                <c:pt idx="671">
                  <c:v>43525</c:v>
                </c:pt>
                <c:pt idx="672">
                  <c:v>43524</c:v>
                </c:pt>
                <c:pt idx="673">
                  <c:v>43523</c:v>
                </c:pt>
                <c:pt idx="674">
                  <c:v>43522</c:v>
                </c:pt>
                <c:pt idx="675">
                  <c:v>43521</c:v>
                </c:pt>
                <c:pt idx="676">
                  <c:v>43520</c:v>
                </c:pt>
                <c:pt idx="677">
                  <c:v>43519</c:v>
                </c:pt>
                <c:pt idx="678">
                  <c:v>43518</c:v>
                </c:pt>
                <c:pt idx="679">
                  <c:v>43517</c:v>
                </c:pt>
                <c:pt idx="680">
                  <c:v>43516</c:v>
                </c:pt>
                <c:pt idx="681">
                  <c:v>43515</c:v>
                </c:pt>
                <c:pt idx="682">
                  <c:v>43514</c:v>
                </c:pt>
                <c:pt idx="683">
                  <c:v>43513</c:v>
                </c:pt>
                <c:pt idx="684">
                  <c:v>43512</c:v>
                </c:pt>
                <c:pt idx="685">
                  <c:v>43511</c:v>
                </c:pt>
                <c:pt idx="686">
                  <c:v>43510</c:v>
                </c:pt>
                <c:pt idx="687">
                  <c:v>43509</c:v>
                </c:pt>
                <c:pt idx="688">
                  <c:v>43508</c:v>
                </c:pt>
                <c:pt idx="689">
                  <c:v>43507</c:v>
                </c:pt>
                <c:pt idx="690">
                  <c:v>43506</c:v>
                </c:pt>
                <c:pt idx="691">
                  <c:v>43505</c:v>
                </c:pt>
                <c:pt idx="692">
                  <c:v>43504</c:v>
                </c:pt>
                <c:pt idx="693">
                  <c:v>43503</c:v>
                </c:pt>
                <c:pt idx="694">
                  <c:v>43502</c:v>
                </c:pt>
                <c:pt idx="695">
                  <c:v>43501</c:v>
                </c:pt>
                <c:pt idx="696">
                  <c:v>43500</c:v>
                </c:pt>
                <c:pt idx="697">
                  <c:v>43499</c:v>
                </c:pt>
                <c:pt idx="698">
                  <c:v>43498</c:v>
                </c:pt>
                <c:pt idx="699">
                  <c:v>43497</c:v>
                </c:pt>
                <c:pt idx="700">
                  <c:v>43496</c:v>
                </c:pt>
                <c:pt idx="701">
                  <c:v>43495</c:v>
                </c:pt>
                <c:pt idx="702">
                  <c:v>43494</c:v>
                </c:pt>
                <c:pt idx="703">
                  <c:v>43493</c:v>
                </c:pt>
                <c:pt idx="704">
                  <c:v>43492</c:v>
                </c:pt>
                <c:pt idx="705">
                  <c:v>43491</c:v>
                </c:pt>
                <c:pt idx="706">
                  <c:v>43490</c:v>
                </c:pt>
                <c:pt idx="707">
                  <c:v>43489</c:v>
                </c:pt>
                <c:pt idx="708">
                  <c:v>43488</c:v>
                </c:pt>
                <c:pt idx="709">
                  <c:v>43487</c:v>
                </c:pt>
                <c:pt idx="710">
                  <c:v>43486</c:v>
                </c:pt>
                <c:pt idx="711">
                  <c:v>43485</c:v>
                </c:pt>
                <c:pt idx="712">
                  <c:v>43484</c:v>
                </c:pt>
                <c:pt idx="713">
                  <c:v>43483</c:v>
                </c:pt>
                <c:pt idx="714">
                  <c:v>43482</c:v>
                </c:pt>
                <c:pt idx="715">
                  <c:v>43481</c:v>
                </c:pt>
                <c:pt idx="716">
                  <c:v>43480</c:v>
                </c:pt>
                <c:pt idx="717">
                  <c:v>43479</c:v>
                </c:pt>
                <c:pt idx="718">
                  <c:v>43478</c:v>
                </c:pt>
                <c:pt idx="719">
                  <c:v>43477</c:v>
                </c:pt>
                <c:pt idx="720">
                  <c:v>43476</c:v>
                </c:pt>
                <c:pt idx="721">
                  <c:v>43475</c:v>
                </c:pt>
                <c:pt idx="722">
                  <c:v>43474</c:v>
                </c:pt>
                <c:pt idx="723">
                  <c:v>43473</c:v>
                </c:pt>
                <c:pt idx="724">
                  <c:v>43472</c:v>
                </c:pt>
                <c:pt idx="725">
                  <c:v>43471</c:v>
                </c:pt>
                <c:pt idx="726">
                  <c:v>43470</c:v>
                </c:pt>
                <c:pt idx="727">
                  <c:v>43469</c:v>
                </c:pt>
                <c:pt idx="728">
                  <c:v>43468</c:v>
                </c:pt>
                <c:pt idx="729">
                  <c:v>43467</c:v>
                </c:pt>
                <c:pt idx="730">
                  <c:v>43466</c:v>
                </c:pt>
                <c:pt idx="731">
                  <c:v>43465</c:v>
                </c:pt>
                <c:pt idx="732">
                  <c:v>43464</c:v>
                </c:pt>
                <c:pt idx="733">
                  <c:v>43463</c:v>
                </c:pt>
                <c:pt idx="734">
                  <c:v>43462</c:v>
                </c:pt>
                <c:pt idx="735">
                  <c:v>43461</c:v>
                </c:pt>
                <c:pt idx="736">
                  <c:v>43460</c:v>
                </c:pt>
                <c:pt idx="737">
                  <c:v>43459</c:v>
                </c:pt>
                <c:pt idx="738">
                  <c:v>43458</c:v>
                </c:pt>
                <c:pt idx="739">
                  <c:v>43457</c:v>
                </c:pt>
                <c:pt idx="740">
                  <c:v>43456</c:v>
                </c:pt>
                <c:pt idx="741">
                  <c:v>43455</c:v>
                </c:pt>
                <c:pt idx="742">
                  <c:v>43454</c:v>
                </c:pt>
                <c:pt idx="743">
                  <c:v>43453</c:v>
                </c:pt>
                <c:pt idx="744">
                  <c:v>43452</c:v>
                </c:pt>
                <c:pt idx="745">
                  <c:v>43451</c:v>
                </c:pt>
                <c:pt idx="746">
                  <c:v>43450</c:v>
                </c:pt>
                <c:pt idx="747">
                  <c:v>43449</c:v>
                </c:pt>
                <c:pt idx="748">
                  <c:v>43448</c:v>
                </c:pt>
                <c:pt idx="749">
                  <c:v>43447</c:v>
                </c:pt>
                <c:pt idx="750">
                  <c:v>43446</c:v>
                </c:pt>
                <c:pt idx="751">
                  <c:v>43445</c:v>
                </c:pt>
                <c:pt idx="752">
                  <c:v>43444</c:v>
                </c:pt>
                <c:pt idx="753">
                  <c:v>43443</c:v>
                </c:pt>
                <c:pt idx="754">
                  <c:v>43442</c:v>
                </c:pt>
                <c:pt idx="755">
                  <c:v>43441</c:v>
                </c:pt>
                <c:pt idx="756">
                  <c:v>43440</c:v>
                </c:pt>
                <c:pt idx="757">
                  <c:v>43439</c:v>
                </c:pt>
                <c:pt idx="758">
                  <c:v>43438</c:v>
                </c:pt>
                <c:pt idx="759">
                  <c:v>43437</c:v>
                </c:pt>
                <c:pt idx="760">
                  <c:v>43436</c:v>
                </c:pt>
                <c:pt idx="761">
                  <c:v>43435</c:v>
                </c:pt>
                <c:pt idx="762">
                  <c:v>43434</c:v>
                </c:pt>
                <c:pt idx="763">
                  <c:v>43433</c:v>
                </c:pt>
                <c:pt idx="764">
                  <c:v>43432</c:v>
                </c:pt>
                <c:pt idx="765">
                  <c:v>43431</c:v>
                </c:pt>
                <c:pt idx="766">
                  <c:v>43430</c:v>
                </c:pt>
                <c:pt idx="767">
                  <c:v>43429</c:v>
                </c:pt>
                <c:pt idx="768">
                  <c:v>43428</c:v>
                </c:pt>
                <c:pt idx="769">
                  <c:v>43427</c:v>
                </c:pt>
                <c:pt idx="770">
                  <c:v>43426</c:v>
                </c:pt>
                <c:pt idx="771">
                  <c:v>43425</c:v>
                </c:pt>
                <c:pt idx="772">
                  <c:v>43424</c:v>
                </c:pt>
                <c:pt idx="773">
                  <c:v>43423</c:v>
                </c:pt>
                <c:pt idx="774">
                  <c:v>43422</c:v>
                </c:pt>
                <c:pt idx="775">
                  <c:v>43421</c:v>
                </c:pt>
                <c:pt idx="776">
                  <c:v>43420</c:v>
                </c:pt>
                <c:pt idx="777">
                  <c:v>43419</c:v>
                </c:pt>
                <c:pt idx="778">
                  <c:v>43418</c:v>
                </c:pt>
                <c:pt idx="779">
                  <c:v>43417</c:v>
                </c:pt>
                <c:pt idx="780">
                  <c:v>43416</c:v>
                </c:pt>
                <c:pt idx="781">
                  <c:v>43415</c:v>
                </c:pt>
                <c:pt idx="782">
                  <c:v>43414</c:v>
                </c:pt>
                <c:pt idx="783">
                  <c:v>43413</c:v>
                </c:pt>
                <c:pt idx="784">
                  <c:v>43412</c:v>
                </c:pt>
                <c:pt idx="785">
                  <c:v>43411</c:v>
                </c:pt>
                <c:pt idx="786">
                  <c:v>43410</c:v>
                </c:pt>
                <c:pt idx="787">
                  <c:v>43409</c:v>
                </c:pt>
                <c:pt idx="788">
                  <c:v>43408</c:v>
                </c:pt>
                <c:pt idx="789">
                  <c:v>43407</c:v>
                </c:pt>
                <c:pt idx="790">
                  <c:v>43406</c:v>
                </c:pt>
                <c:pt idx="791">
                  <c:v>43405</c:v>
                </c:pt>
                <c:pt idx="792">
                  <c:v>43404</c:v>
                </c:pt>
                <c:pt idx="793">
                  <c:v>43403</c:v>
                </c:pt>
                <c:pt idx="794">
                  <c:v>43402</c:v>
                </c:pt>
                <c:pt idx="795">
                  <c:v>43401</c:v>
                </c:pt>
                <c:pt idx="796">
                  <c:v>43400</c:v>
                </c:pt>
                <c:pt idx="797">
                  <c:v>43399</c:v>
                </c:pt>
                <c:pt idx="798">
                  <c:v>43398</c:v>
                </c:pt>
                <c:pt idx="799">
                  <c:v>43397</c:v>
                </c:pt>
                <c:pt idx="800">
                  <c:v>43396</c:v>
                </c:pt>
                <c:pt idx="801">
                  <c:v>43395</c:v>
                </c:pt>
                <c:pt idx="802">
                  <c:v>43394</c:v>
                </c:pt>
                <c:pt idx="803">
                  <c:v>43393</c:v>
                </c:pt>
                <c:pt idx="804">
                  <c:v>43392</c:v>
                </c:pt>
                <c:pt idx="805">
                  <c:v>43391</c:v>
                </c:pt>
                <c:pt idx="806">
                  <c:v>43390</c:v>
                </c:pt>
                <c:pt idx="807">
                  <c:v>43389</c:v>
                </c:pt>
                <c:pt idx="808">
                  <c:v>43388</c:v>
                </c:pt>
                <c:pt idx="809">
                  <c:v>43387</c:v>
                </c:pt>
                <c:pt idx="810">
                  <c:v>43386</c:v>
                </c:pt>
                <c:pt idx="811">
                  <c:v>43385</c:v>
                </c:pt>
                <c:pt idx="812">
                  <c:v>43384</c:v>
                </c:pt>
                <c:pt idx="813">
                  <c:v>43383</c:v>
                </c:pt>
                <c:pt idx="814">
                  <c:v>43382</c:v>
                </c:pt>
                <c:pt idx="815">
                  <c:v>43381</c:v>
                </c:pt>
                <c:pt idx="816">
                  <c:v>43380</c:v>
                </c:pt>
                <c:pt idx="817">
                  <c:v>43379</c:v>
                </c:pt>
                <c:pt idx="818">
                  <c:v>43378</c:v>
                </c:pt>
                <c:pt idx="819">
                  <c:v>43377</c:v>
                </c:pt>
                <c:pt idx="820">
                  <c:v>43376</c:v>
                </c:pt>
                <c:pt idx="821">
                  <c:v>43375</c:v>
                </c:pt>
                <c:pt idx="822">
                  <c:v>43374</c:v>
                </c:pt>
                <c:pt idx="823">
                  <c:v>43373</c:v>
                </c:pt>
                <c:pt idx="824">
                  <c:v>43372</c:v>
                </c:pt>
                <c:pt idx="825">
                  <c:v>43371</c:v>
                </c:pt>
                <c:pt idx="826">
                  <c:v>43370</c:v>
                </c:pt>
                <c:pt idx="827">
                  <c:v>43369</c:v>
                </c:pt>
                <c:pt idx="828">
                  <c:v>43368</c:v>
                </c:pt>
                <c:pt idx="829">
                  <c:v>43367</c:v>
                </c:pt>
                <c:pt idx="830">
                  <c:v>43366</c:v>
                </c:pt>
                <c:pt idx="831">
                  <c:v>43365</c:v>
                </c:pt>
                <c:pt idx="832">
                  <c:v>43364</c:v>
                </c:pt>
                <c:pt idx="833">
                  <c:v>43363</c:v>
                </c:pt>
                <c:pt idx="834">
                  <c:v>43362</c:v>
                </c:pt>
                <c:pt idx="835">
                  <c:v>43361</c:v>
                </c:pt>
                <c:pt idx="836">
                  <c:v>43360</c:v>
                </c:pt>
                <c:pt idx="837">
                  <c:v>43359</c:v>
                </c:pt>
                <c:pt idx="838">
                  <c:v>43358</c:v>
                </c:pt>
                <c:pt idx="839">
                  <c:v>43357</c:v>
                </c:pt>
                <c:pt idx="840">
                  <c:v>43356</c:v>
                </c:pt>
                <c:pt idx="841">
                  <c:v>43355</c:v>
                </c:pt>
                <c:pt idx="842">
                  <c:v>43354</c:v>
                </c:pt>
                <c:pt idx="843">
                  <c:v>43353</c:v>
                </c:pt>
                <c:pt idx="844">
                  <c:v>43352</c:v>
                </c:pt>
                <c:pt idx="845">
                  <c:v>43351</c:v>
                </c:pt>
                <c:pt idx="846">
                  <c:v>43350</c:v>
                </c:pt>
                <c:pt idx="847">
                  <c:v>43349</c:v>
                </c:pt>
                <c:pt idx="848">
                  <c:v>43348</c:v>
                </c:pt>
                <c:pt idx="849">
                  <c:v>43347</c:v>
                </c:pt>
                <c:pt idx="850">
                  <c:v>43346</c:v>
                </c:pt>
                <c:pt idx="851">
                  <c:v>43345</c:v>
                </c:pt>
                <c:pt idx="852">
                  <c:v>43344</c:v>
                </c:pt>
                <c:pt idx="853">
                  <c:v>43343</c:v>
                </c:pt>
                <c:pt idx="854">
                  <c:v>43342</c:v>
                </c:pt>
                <c:pt idx="855">
                  <c:v>43341</c:v>
                </c:pt>
                <c:pt idx="856">
                  <c:v>43340</c:v>
                </c:pt>
                <c:pt idx="857">
                  <c:v>43339</c:v>
                </c:pt>
                <c:pt idx="858">
                  <c:v>43338</c:v>
                </c:pt>
                <c:pt idx="859">
                  <c:v>43337</c:v>
                </c:pt>
                <c:pt idx="860">
                  <c:v>43336</c:v>
                </c:pt>
                <c:pt idx="861">
                  <c:v>43335</c:v>
                </c:pt>
                <c:pt idx="862">
                  <c:v>43334</c:v>
                </c:pt>
                <c:pt idx="863">
                  <c:v>43333</c:v>
                </c:pt>
                <c:pt idx="864">
                  <c:v>43332</c:v>
                </c:pt>
                <c:pt idx="865">
                  <c:v>43331</c:v>
                </c:pt>
                <c:pt idx="866">
                  <c:v>43330</c:v>
                </c:pt>
                <c:pt idx="867">
                  <c:v>43329</c:v>
                </c:pt>
                <c:pt idx="868">
                  <c:v>43328</c:v>
                </c:pt>
                <c:pt idx="869">
                  <c:v>43327</c:v>
                </c:pt>
                <c:pt idx="870">
                  <c:v>43326</c:v>
                </c:pt>
                <c:pt idx="871">
                  <c:v>43325</c:v>
                </c:pt>
                <c:pt idx="872">
                  <c:v>43324</c:v>
                </c:pt>
                <c:pt idx="873">
                  <c:v>43323</c:v>
                </c:pt>
                <c:pt idx="874">
                  <c:v>43322</c:v>
                </c:pt>
                <c:pt idx="875">
                  <c:v>43321</c:v>
                </c:pt>
                <c:pt idx="876">
                  <c:v>43320</c:v>
                </c:pt>
                <c:pt idx="877">
                  <c:v>43319</c:v>
                </c:pt>
                <c:pt idx="878">
                  <c:v>43318</c:v>
                </c:pt>
                <c:pt idx="879">
                  <c:v>43317</c:v>
                </c:pt>
                <c:pt idx="880">
                  <c:v>43316</c:v>
                </c:pt>
                <c:pt idx="881">
                  <c:v>43315</c:v>
                </c:pt>
                <c:pt idx="882">
                  <c:v>43314</c:v>
                </c:pt>
                <c:pt idx="883">
                  <c:v>43313</c:v>
                </c:pt>
                <c:pt idx="884">
                  <c:v>43312</c:v>
                </c:pt>
                <c:pt idx="885">
                  <c:v>43311</c:v>
                </c:pt>
                <c:pt idx="886">
                  <c:v>43310</c:v>
                </c:pt>
                <c:pt idx="887">
                  <c:v>43309</c:v>
                </c:pt>
                <c:pt idx="888">
                  <c:v>43308</c:v>
                </c:pt>
                <c:pt idx="889">
                  <c:v>43307</c:v>
                </c:pt>
                <c:pt idx="890">
                  <c:v>43306</c:v>
                </c:pt>
                <c:pt idx="891">
                  <c:v>43305</c:v>
                </c:pt>
                <c:pt idx="892">
                  <c:v>43304</c:v>
                </c:pt>
                <c:pt idx="893">
                  <c:v>43303</c:v>
                </c:pt>
                <c:pt idx="894">
                  <c:v>43302</c:v>
                </c:pt>
                <c:pt idx="895">
                  <c:v>43301</c:v>
                </c:pt>
                <c:pt idx="896">
                  <c:v>43300</c:v>
                </c:pt>
                <c:pt idx="897">
                  <c:v>43299</c:v>
                </c:pt>
                <c:pt idx="898">
                  <c:v>43298</c:v>
                </c:pt>
                <c:pt idx="899">
                  <c:v>43297</c:v>
                </c:pt>
                <c:pt idx="900">
                  <c:v>43296</c:v>
                </c:pt>
                <c:pt idx="901">
                  <c:v>43295</c:v>
                </c:pt>
                <c:pt idx="902">
                  <c:v>43294</c:v>
                </c:pt>
                <c:pt idx="903">
                  <c:v>43293</c:v>
                </c:pt>
                <c:pt idx="904">
                  <c:v>43292</c:v>
                </c:pt>
                <c:pt idx="905">
                  <c:v>43291</c:v>
                </c:pt>
                <c:pt idx="906">
                  <c:v>43290</c:v>
                </c:pt>
                <c:pt idx="907">
                  <c:v>43289</c:v>
                </c:pt>
                <c:pt idx="908">
                  <c:v>43288</c:v>
                </c:pt>
                <c:pt idx="909">
                  <c:v>43287</c:v>
                </c:pt>
                <c:pt idx="910">
                  <c:v>43286</c:v>
                </c:pt>
                <c:pt idx="911">
                  <c:v>43285</c:v>
                </c:pt>
                <c:pt idx="912">
                  <c:v>43284</c:v>
                </c:pt>
                <c:pt idx="913">
                  <c:v>43283</c:v>
                </c:pt>
                <c:pt idx="914">
                  <c:v>43282</c:v>
                </c:pt>
                <c:pt idx="915">
                  <c:v>43281</c:v>
                </c:pt>
                <c:pt idx="916">
                  <c:v>43280</c:v>
                </c:pt>
                <c:pt idx="917">
                  <c:v>43279</c:v>
                </c:pt>
                <c:pt idx="918">
                  <c:v>43278</c:v>
                </c:pt>
                <c:pt idx="919">
                  <c:v>43277</c:v>
                </c:pt>
                <c:pt idx="920">
                  <c:v>43276</c:v>
                </c:pt>
                <c:pt idx="921">
                  <c:v>43275</c:v>
                </c:pt>
                <c:pt idx="922">
                  <c:v>43274</c:v>
                </c:pt>
                <c:pt idx="923">
                  <c:v>43273</c:v>
                </c:pt>
                <c:pt idx="924">
                  <c:v>43272</c:v>
                </c:pt>
                <c:pt idx="925">
                  <c:v>43271</c:v>
                </c:pt>
                <c:pt idx="926">
                  <c:v>43270</c:v>
                </c:pt>
                <c:pt idx="927">
                  <c:v>43269</c:v>
                </c:pt>
                <c:pt idx="928">
                  <c:v>43268</c:v>
                </c:pt>
                <c:pt idx="929">
                  <c:v>43267</c:v>
                </c:pt>
                <c:pt idx="930">
                  <c:v>43266</c:v>
                </c:pt>
                <c:pt idx="931">
                  <c:v>43265</c:v>
                </c:pt>
                <c:pt idx="932">
                  <c:v>43264</c:v>
                </c:pt>
                <c:pt idx="933">
                  <c:v>43263</c:v>
                </c:pt>
                <c:pt idx="934">
                  <c:v>43262</c:v>
                </c:pt>
                <c:pt idx="935">
                  <c:v>43261</c:v>
                </c:pt>
                <c:pt idx="936">
                  <c:v>43260</c:v>
                </c:pt>
                <c:pt idx="937">
                  <c:v>43259</c:v>
                </c:pt>
                <c:pt idx="938">
                  <c:v>43258</c:v>
                </c:pt>
                <c:pt idx="939">
                  <c:v>43257</c:v>
                </c:pt>
                <c:pt idx="940">
                  <c:v>43256</c:v>
                </c:pt>
                <c:pt idx="941">
                  <c:v>43255</c:v>
                </c:pt>
                <c:pt idx="942">
                  <c:v>43254</c:v>
                </c:pt>
                <c:pt idx="943">
                  <c:v>43253</c:v>
                </c:pt>
                <c:pt idx="944">
                  <c:v>43252</c:v>
                </c:pt>
                <c:pt idx="945">
                  <c:v>43251</c:v>
                </c:pt>
                <c:pt idx="946">
                  <c:v>43250</c:v>
                </c:pt>
                <c:pt idx="947">
                  <c:v>43249</c:v>
                </c:pt>
                <c:pt idx="948">
                  <c:v>43248</c:v>
                </c:pt>
                <c:pt idx="949">
                  <c:v>43247</c:v>
                </c:pt>
                <c:pt idx="950">
                  <c:v>43246</c:v>
                </c:pt>
                <c:pt idx="951">
                  <c:v>43245</c:v>
                </c:pt>
                <c:pt idx="952">
                  <c:v>43244</c:v>
                </c:pt>
                <c:pt idx="953">
                  <c:v>43243</c:v>
                </c:pt>
                <c:pt idx="954">
                  <c:v>43242</c:v>
                </c:pt>
                <c:pt idx="955">
                  <c:v>43241</c:v>
                </c:pt>
                <c:pt idx="956">
                  <c:v>43240</c:v>
                </c:pt>
                <c:pt idx="957">
                  <c:v>43239</c:v>
                </c:pt>
                <c:pt idx="958">
                  <c:v>43238</c:v>
                </c:pt>
                <c:pt idx="959">
                  <c:v>43237</c:v>
                </c:pt>
                <c:pt idx="960">
                  <c:v>43236</c:v>
                </c:pt>
                <c:pt idx="961">
                  <c:v>43235</c:v>
                </c:pt>
                <c:pt idx="962">
                  <c:v>43234</c:v>
                </c:pt>
                <c:pt idx="963">
                  <c:v>43233</c:v>
                </c:pt>
                <c:pt idx="964">
                  <c:v>43232</c:v>
                </c:pt>
                <c:pt idx="965">
                  <c:v>43231</c:v>
                </c:pt>
                <c:pt idx="966">
                  <c:v>43230</c:v>
                </c:pt>
                <c:pt idx="967">
                  <c:v>43229</c:v>
                </c:pt>
                <c:pt idx="968">
                  <c:v>43228</c:v>
                </c:pt>
                <c:pt idx="969">
                  <c:v>43227</c:v>
                </c:pt>
                <c:pt idx="970">
                  <c:v>43226</c:v>
                </c:pt>
                <c:pt idx="971">
                  <c:v>43225</c:v>
                </c:pt>
                <c:pt idx="972">
                  <c:v>43224</c:v>
                </c:pt>
                <c:pt idx="973">
                  <c:v>43223</c:v>
                </c:pt>
                <c:pt idx="974">
                  <c:v>43222</c:v>
                </c:pt>
                <c:pt idx="975">
                  <c:v>43221</c:v>
                </c:pt>
                <c:pt idx="976">
                  <c:v>43220</c:v>
                </c:pt>
                <c:pt idx="977">
                  <c:v>43219</c:v>
                </c:pt>
                <c:pt idx="978">
                  <c:v>43218</c:v>
                </c:pt>
                <c:pt idx="979">
                  <c:v>43217</c:v>
                </c:pt>
                <c:pt idx="980">
                  <c:v>43216</c:v>
                </c:pt>
                <c:pt idx="981">
                  <c:v>43215</c:v>
                </c:pt>
                <c:pt idx="982">
                  <c:v>43214</c:v>
                </c:pt>
                <c:pt idx="983">
                  <c:v>43213</c:v>
                </c:pt>
                <c:pt idx="984">
                  <c:v>43212</c:v>
                </c:pt>
                <c:pt idx="985">
                  <c:v>43211</c:v>
                </c:pt>
                <c:pt idx="986">
                  <c:v>43210</c:v>
                </c:pt>
                <c:pt idx="987">
                  <c:v>43209</c:v>
                </c:pt>
                <c:pt idx="988">
                  <c:v>43208</c:v>
                </c:pt>
                <c:pt idx="989">
                  <c:v>43207</c:v>
                </c:pt>
                <c:pt idx="990">
                  <c:v>43206</c:v>
                </c:pt>
                <c:pt idx="991">
                  <c:v>43205</c:v>
                </c:pt>
                <c:pt idx="992">
                  <c:v>43204</c:v>
                </c:pt>
                <c:pt idx="993">
                  <c:v>43203</c:v>
                </c:pt>
                <c:pt idx="994">
                  <c:v>43202</c:v>
                </c:pt>
                <c:pt idx="995">
                  <c:v>43201</c:v>
                </c:pt>
                <c:pt idx="996">
                  <c:v>43200</c:v>
                </c:pt>
                <c:pt idx="997">
                  <c:v>43199</c:v>
                </c:pt>
                <c:pt idx="998">
                  <c:v>43198</c:v>
                </c:pt>
                <c:pt idx="999">
                  <c:v>43197</c:v>
                </c:pt>
                <c:pt idx="1000">
                  <c:v>43196</c:v>
                </c:pt>
                <c:pt idx="1001">
                  <c:v>43195</c:v>
                </c:pt>
                <c:pt idx="1002">
                  <c:v>43194</c:v>
                </c:pt>
                <c:pt idx="1003">
                  <c:v>43193</c:v>
                </c:pt>
                <c:pt idx="1004">
                  <c:v>43192</c:v>
                </c:pt>
                <c:pt idx="1005">
                  <c:v>43191</c:v>
                </c:pt>
                <c:pt idx="1006">
                  <c:v>43190</c:v>
                </c:pt>
                <c:pt idx="1007">
                  <c:v>43189</c:v>
                </c:pt>
                <c:pt idx="1008">
                  <c:v>43188</c:v>
                </c:pt>
                <c:pt idx="1009">
                  <c:v>43187</c:v>
                </c:pt>
                <c:pt idx="1010">
                  <c:v>43186</c:v>
                </c:pt>
                <c:pt idx="1011">
                  <c:v>43185</c:v>
                </c:pt>
                <c:pt idx="1012">
                  <c:v>43184</c:v>
                </c:pt>
                <c:pt idx="1013">
                  <c:v>43183</c:v>
                </c:pt>
                <c:pt idx="1014">
                  <c:v>43182</c:v>
                </c:pt>
                <c:pt idx="1015">
                  <c:v>43181</c:v>
                </c:pt>
                <c:pt idx="1016">
                  <c:v>43180</c:v>
                </c:pt>
                <c:pt idx="1017">
                  <c:v>43179</c:v>
                </c:pt>
                <c:pt idx="1018">
                  <c:v>43178</c:v>
                </c:pt>
                <c:pt idx="1019">
                  <c:v>43177</c:v>
                </c:pt>
                <c:pt idx="1020">
                  <c:v>43176</c:v>
                </c:pt>
                <c:pt idx="1021">
                  <c:v>43175</c:v>
                </c:pt>
                <c:pt idx="1022">
                  <c:v>43174</c:v>
                </c:pt>
                <c:pt idx="1023">
                  <c:v>43173</c:v>
                </c:pt>
                <c:pt idx="1024">
                  <c:v>43172</c:v>
                </c:pt>
                <c:pt idx="1025">
                  <c:v>43171</c:v>
                </c:pt>
                <c:pt idx="1026">
                  <c:v>43170</c:v>
                </c:pt>
                <c:pt idx="1027">
                  <c:v>43169</c:v>
                </c:pt>
                <c:pt idx="1028">
                  <c:v>43168</c:v>
                </c:pt>
                <c:pt idx="1029">
                  <c:v>43167</c:v>
                </c:pt>
                <c:pt idx="1030">
                  <c:v>43166</c:v>
                </c:pt>
                <c:pt idx="1031">
                  <c:v>43165</c:v>
                </c:pt>
                <c:pt idx="1032">
                  <c:v>43164</c:v>
                </c:pt>
                <c:pt idx="1033">
                  <c:v>43163</c:v>
                </c:pt>
                <c:pt idx="1034">
                  <c:v>43162</c:v>
                </c:pt>
                <c:pt idx="1035">
                  <c:v>43161</c:v>
                </c:pt>
                <c:pt idx="1036">
                  <c:v>43160</c:v>
                </c:pt>
                <c:pt idx="1037">
                  <c:v>43159</c:v>
                </c:pt>
                <c:pt idx="1038">
                  <c:v>43158</c:v>
                </c:pt>
                <c:pt idx="1039">
                  <c:v>43157</c:v>
                </c:pt>
                <c:pt idx="1040">
                  <c:v>43156</c:v>
                </c:pt>
                <c:pt idx="1041">
                  <c:v>43155</c:v>
                </c:pt>
                <c:pt idx="1042">
                  <c:v>43154</c:v>
                </c:pt>
                <c:pt idx="1043">
                  <c:v>43153</c:v>
                </c:pt>
                <c:pt idx="1044">
                  <c:v>43152</c:v>
                </c:pt>
                <c:pt idx="1045">
                  <c:v>43151</c:v>
                </c:pt>
                <c:pt idx="1046">
                  <c:v>43150</c:v>
                </c:pt>
                <c:pt idx="1047">
                  <c:v>43149</c:v>
                </c:pt>
                <c:pt idx="1048">
                  <c:v>43148</c:v>
                </c:pt>
                <c:pt idx="1049">
                  <c:v>43147</c:v>
                </c:pt>
                <c:pt idx="1050">
                  <c:v>43146</c:v>
                </c:pt>
                <c:pt idx="1051">
                  <c:v>43145</c:v>
                </c:pt>
                <c:pt idx="1052">
                  <c:v>43144</c:v>
                </c:pt>
                <c:pt idx="1053">
                  <c:v>43143</c:v>
                </c:pt>
                <c:pt idx="1054">
                  <c:v>43142</c:v>
                </c:pt>
                <c:pt idx="1055">
                  <c:v>43141</c:v>
                </c:pt>
                <c:pt idx="1056">
                  <c:v>43140</c:v>
                </c:pt>
                <c:pt idx="1057">
                  <c:v>43139</c:v>
                </c:pt>
                <c:pt idx="1058">
                  <c:v>43138</c:v>
                </c:pt>
                <c:pt idx="1059">
                  <c:v>43137</c:v>
                </c:pt>
                <c:pt idx="1060">
                  <c:v>43136</c:v>
                </c:pt>
                <c:pt idx="1061">
                  <c:v>43135</c:v>
                </c:pt>
                <c:pt idx="1062">
                  <c:v>43134</c:v>
                </c:pt>
                <c:pt idx="1063">
                  <c:v>43133</c:v>
                </c:pt>
                <c:pt idx="1064">
                  <c:v>43132</c:v>
                </c:pt>
                <c:pt idx="1065">
                  <c:v>43131</c:v>
                </c:pt>
                <c:pt idx="1066">
                  <c:v>43130</c:v>
                </c:pt>
                <c:pt idx="1067">
                  <c:v>43129</c:v>
                </c:pt>
                <c:pt idx="1068">
                  <c:v>43128</c:v>
                </c:pt>
                <c:pt idx="1069">
                  <c:v>43127</c:v>
                </c:pt>
                <c:pt idx="1070">
                  <c:v>43126</c:v>
                </c:pt>
                <c:pt idx="1071">
                  <c:v>43125</c:v>
                </c:pt>
                <c:pt idx="1072">
                  <c:v>43124</c:v>
                </c:pt>
                <c:pt idx="1073">
                  <c:v>43123</c:v>
                </c:pt>
                <c:pt idx="1074">
                  <c:v>43122</c:v>
                </c:pt>
                <c:pt idx="1075">
                  <c:v>43121</c:v>
                </c:pt>
                <c:pt idx="1076">
                  <c:v>43120</c:v>
                </c:pt>
                <c:pt idx="1077">
                  <c:v>43119</c:v>
                </c:pt>
                <c:pt idx="1078">
                  <c:v>43118</c:v>
                </c:pt>
                <c:pt idx="1079">
                  <c:v>43117</c:v>
                </c:pt>
                <c:pt idx="1080">
                  <c:v>43116</c:v>
                </c:pt>
                <c:pt idx="1081">
                  <c:v>43115</c:v>
                </c:pt>
                <c:pt idx="1082">
                  <c:v>43114</c:v>
                </c:pt>
                <c:pt idx="1083">
                  <c:v>43113</c:v>
                </c:pt>
                <c:pt idx="1084">
                  <c:v>43112</c:v>
                </c:pt>
                <c:pt idx="1085">
                  <c:v>43111</c:v>
                </c:pt>
                <c:pt idx="1086">
                  <c:v>43110</c:v>
                </c:pt>
                <c:pt idx="1087">
                  <c:v>43109</c:v>
                </c:pt>
                <c:pt idx="1088">
                  <c:v>43108</c:v>
                </c:pt>
                <c:pt idx="1089">
                  <c:v>43107</c:v>
                </c:pt>
                <c:pt idx="1090">
                  <c:v>43106</c:v>
                </c:pt>
                <c:pt idx="1091">
                  <c:v>43105</c:v>
                </c:pt>
                <c:pt idx="1092">
                  <c:v>43104</c:v>
                </c:pt>
                <c:pt idx="1093">
                  <c:v>43103</c:v>
                </c:pt>
                <c:pt idx="1094">
                  <c:v>43102</c:v>
                </c:pt>
                <c:pt idx="1095">
                  <c:v>43101</c:v>
                </c:pt>
                <c:pt idx="1096">
                  <c:v>43100</c:v>
                </c:pt>
                <c:pt idx="1097">
                  <c:v>43099</c:v>
                </c:pt>
                <c:pt idx="1098">
                  <c:v>43098</c:v>
                </c:pt>
                <c:pt idx="1099">
                  <c:v>43097</c:v>
                </c:pt>
                <c:pt idx="1100">
                  <c:v>43096</c:v>
                </c:pt>
                <c:pt idx="1101">
                  <c:v>43095</c:v>
                </c:pt>
                <c:pt idx="1102">
                  <c:v>43094</c:v>
                </c:pt>
                <c:pt idx="1103">
                  <c:v>43093</c:v>
                </c:pt>
                <c:pt idx="1104">
                  <c:v>43092</c:v>
                </c:pt>
                <c:pt idx="1105">
                  <c:v>43091</c:v>
                </c:pt>
                <c:pt idx="1106">
                  <c:v>43090</c:v>
                </c:pt>
                <c:pt idx="1107">
                  <c:v>43089</c:v>
                </c:pt>
                <c:pt idx="1108">
                  <c:v>43088</c:v>
                </c:pt>
                <c:pt idx="1109">
                  <c:v>43087</c:v>
                </c:pt>
                <c:pt idx="1110">
                  <c:v>43086</c:v>
                </c:pt>
                <c:pt idx="1111">
                  <c:v>43085</c:v>
                </c:pt>
                <c:pt idx="1112">
                  <c:v>43084</c:v>
                </c:pt>
                <c:pt idx="1113">
                  <c:v>43083</c:v>
                </c:pt>
                <c:pt idx="1114">
                  <c:v>43082</c:v>
                </c:pt>
                <c:pt idx="1115">
                  <c:v>43081</c:v>
                </c:pt>
                <c:pt idx="1116">
                  <c:v>43080</c:v>
                </c:pt>
                <c:pt idx="1117">
                  <c:v>43079</c:v>
                </c:pt>
                <c:pt idx="1118">
                  <c:v>43078</c:v>
                </c:pt>
                <c:pt idx="1119">
                  <c:v>43077</c:v>
                </c:pt>
                <c:pt idx="1120">
                  <c:v>43076</c:v>
                </c:pt>
                <c:pt idx="1121">
                  <c:v>43075</c:v>
                </c:pt>
                <c:pt idx="1122">
                  <c:v>43074</c:v>
                </c:pt>
                <c:pt idx="1123">
                  <c:v>43073</c:v>
                </c:pt>
                <c:pt idx="1124">
                  <c:v>43072</c:v>
                </c:pt>
                <c:pt idx="1125">
                  <c:v>43071</c:v>
                </c:pt>
                <c:pt idx="1126">
                  <c:v>43070</c:v>
                </c:pt>
                <c:pt idx="1127">
                  <c:v>43069</c:v>
                </c:pt>
                <c:pt idx="1128">
                  <c:v>43068</c:v>
                </c:pt>
                <c:pt idx="1129">
                  <c:v>43067</c:v>
                </c:pt>
                <c:pt idx="1130">
                  <c:v>43066</c:v>
                </c:pt>
                <c:pt idx="1131">
                  <c:v>43065</c:v>
                </c:pt>
                <c:pt idx="1132">
                  <c:v>43064</c:v>
                </c:pt>
                <c:pt idx="1133">
                  <c:v>43063</c:v>
                </c:pt>
                <c:pt idx="1134">
                  <c:v>43062</c:v>
                </c:pt>
                <c:pt idx="1135">
                  <c:v>43061</c:v>
                </c:pt>
                <c:pt idx="1136">
                  <c:v>43060</c:v>
                </c:pt>
                <c:pt idx="1137">
                  <c:v>43059</c:v>
                </c:pt>
                <c:pt idx="1138">
                  <c:v>43058</c:v>
                </c:pt>
                <c:pt idx="1139">
                  <c:v>43057</c:v>
                </c:pt>
                <c:pt idx="1140">
                  <c:v>43056</c:v>
                </c:pt>
                <c:pt idx="1141">
                  <c:v>43055</c:v>
                </c:pt>
                <c:pt idx="1142">
                  <c:v>43054</c:v>
                </c:pt>
                <c:pt idx="1143">
                  <c:v>43053</c:v>
                </c:pt>
                <c:pt idx="1144">
                  <c:v>43052</c:v>
                </c:pt>
                <c:pt idx="1145">
                  <c:v>43051</c:v>
                </c:pt>
                <c:pt idx="1146">
                  <c:v>43050</c:v>
                </c:pt>
                <c:pt idx="1147">
                  <c:v>43049</c:v>
                </c:pt>
                <c:pt idx="1148">
                  <c:v>43048</c:v>
                </c:pt>
                <c:pt idx="1149">
                  <c:v>43047</c:v>
                </c:pt>
                <c:pt idx="1150">
                  <c:v>43046</c:v>
                </c:pt>
                <c:pt idx="1151">
                  <c:v>43045</c:v>
                </c:pt>
                <c:pt idx="1152">
                  <c:v>43044</c:v>
                </c:pt>
                <c:pt idx="1153">
                  <c:v>43043</c:v>
                </c:pt>
                <c:pt idx="1154">
                  <c:v>43042</c:v>
                </c:pt>
                <c:pt idx="1155">
                  <c:v>43041</c:v>
                </c:pt>
                <c:pt idx="1156">
                  <c:v>43040</c:v>
                </c:pt>
                <c:pt idx="1157">
                  <c:v>43039</c:v>
                </c:pt>
                <c:pt idx="1158">
                  <c:v>43038</c:v>
                </c:pt>
                <c:pt idx="1159">
                  <c:v>43037</c:v>
                </c:pt>
                <c:pt idx="1160">
                  <c:v>43036</c:v>
                </c:pt>
                <c:pt idx="1161">
                  <c:v>43035</c:v>
                </c:pt>
                <c:pt idx="1162">
                  <c:v>43034</c:v>
                </c:pt>
                <c:pt idx="1163">
                  <c:v>43033</c:v>
                </c:pt>
                <c:pt idx="1164">
                  <c:v>43032</c:v>
                </c:pt>
                <c:pt idx="1165">
                  <c:v>43031</c:v>
                </c:pt>
                <c:pt idx="1166">
                  <c:v>43030</c:v>
                </c:pt>
                <c:pt idx="1167">
                  <c:v>43029</c:v>
                </c:pt>
                <c:pt idx="1168">
                  <c:v>43028</c:v>
                </c:pt>
                <c:pt idx="1169">
                  <c:v>43027</c:v>
                </c:pt>
                <c:pt idx="1170">
                  <c:v>43026</c:v>
                </c:pt>
                <c:pt idx="1171">
                  <c:v>43025</c:v>
                </c:pt>
                <c:pt idx="1172">
                  <c:v>43024</c:v>
                </c:pt>
                <c:pt idx="1173">
                  <c:v>43023</c:v>
                </c:pt>
                <c:pt idx="1174">
                  <c:v>43022</c:v>
                </c:pt>
                <c:pt idx="1175">
                  <c:v>43021</c:v>
                </c:pt>
                <c:pt idx="1176">
                  <c:v>43020</c:v>
                </c:pt>
                <c:pt idx="1177">
                  <c:v>43019</c:v>
                </c:pt>
                <c:pt idx="1178">
                  <c:v>43018</c:v>
                </c:pt>
                <c:pt idx="1179">
                  <c:v>43017</c:v>
                </c:pt>
                <c:pt idx="1180">
                  <c:v>43016</c:v>
                </c:pt>
                <c:pt idx="1181">
                  <c:v>43015</c:v>
                </c:pt>
                <c:pt idx="1182">
                  <c:v>43014</c:v>
                </c:pt>
                <c:pt idx="1183">
                  <c:v>43013</c:v>
                </c:pt>
                <c:pt idx="1184">
                  <c:v>43012</c:v>
                </c:pt>
                <c:pt idx="1185">
                  <c:v>43011</c:v>
                </c:pt>
                <c:pt idx="1186">
                  <c:v>43010</c:v>
                </c:pt>
                <c:pt idx="1187">
                  <c:v>43009</c:v>
                </c:pt>
                <c:pt idx="1188">
                  <c:v>43008</c:v>
                </c:pt>
                <c:pt idx="1189">
                  <c:v>43007</c:v>
                </c:pt>
                <c:pt idx="1190">
                  <c:v>43006</c:v>
                </c:pt>
                <c:pt idx="1191">
                  <c:v>43005</c:v>
                </c:pt>
                <c:pt idx="1192">
                  <c:v>43004</c:v>
                </c:pt>
                <c:pt idx="1193">
                  <c:v>43003</c:v>
                </c:pt>
                <c:pt idx="1194">
                  <c:v>43002</c:v>
                </c:pt>
                <c:pt idx="1195">
                  <c:v>43001</c:v>
                </c:pt>
                <c:pt idx="1196">
                  <c:v>43000</c:v>
                </c:pt>
                <c:pt idx="1197">
                  <c:v>42999</c:v>
                </c:pt>
                <c:pt idx="1198">
                  <c:v>42998</c:v>
                </c:pt>
                <c:pt idx="1199">
                  <c:v>42997</c:v>
                </c:pt>
                <c:pt idx="1200">
                  <c:v>42996</c:v>
                </c:pt>
                <c:pt idx="1201">
                  <c:v>42995</c:v>
                </c:pt>
                <c:pt idx="1202">
                  <c:v>42994</c:v>
                </c:pt>
                <c:pt idx="1203">
                  <c:v>42993</c:v>
                </c:pt>
                <c:pt idx="1204">
                  <c:v>42992</c:v>
                </c:pt>
                <c:pt idx="1205">
                  <c:v>42991</c:v>
                </c:pt>
                <c:pt idx="1206">
                  <c:v>42990</c:v>
                </c:pt>
                <c:pt idx="1207">
                  <c:v>42989</c:v>
                </c:pt>
                <c:pt idx="1208">
                  <c:v>42988</c:v>
                </c:pt>
                <c:pt idx="1209">
                  <c:v>42987</c:v>
                </c:pt>
                <c:pt idx="1210">
                  <c:v>42986</c:v>
                </c:pt>
                <c:pt idx="1211">
                  <c:v>42985</c:v>
                </c:pt>
                <c:pt idx="1212">
                  <c:v>42984</c:v>
                </c:pt>
                <c:pt idx="1213">
                  <c:v>42983</c:v>
                </c:pt>
                <c:pt idx="1214">
                  <c:v>42982</c:v>
                </c:pt>
                <c:pt idx="1215">
                  <c:v>42981</c:v>
                </c:pt>
                <c:pt idx="1216">
                  <c:v>42980</c:v>
                </c:pt>
                <c:pt idx="1217">
                  <c:v>42979</c:v>
                </c:pt>
                <c:pt idx="1218">
                  <c:v>42978</c:v>
                </c:pt>
                <c:pt idx="1219">
                  <c:v>42977</c:v>
                </c:pt>
                <c:pt idx="1220">
                  <c:v>42976</c:v>
                </c:pt>
                <c:pt idx="1221">
                  <c:v>42975</c:v>
                </c:pt>
                <c:pt idx="1222">
                  <c:v>42974</c:v>
                </c:pt>
                <c:pt idx="1223">
                  <c:v>42973</c:v>
                </c:pt>
                <c:pt idx="1224">
                  <c:v>42972</c:v>
                </c:pt>
                <c:pt idx="1225">
                  <c:v>42971</c:v>
                </c:pt>
                <c:pt idx="1226">
                  <c:v>42970</c:v>
                </c:pt>
                <c:pt idx="1227">
                  <c:v>42969</c:v>
                </c:pt>
                <c:pt idx="1228">
                  <c:v>42968</c:v>
                </c:pt>
                <c:pt idx="1229">
                  <c:v>42967</c:v>
                </c:pt>
                <c:pt idx="1230">
                  <c:v>42966</c:v>
                </c:pt>
                <c:pt idx="1231">
                  <c:v>42965</c:v>
                </c:pt>
                <c:pt idx="1232">
                  <c:v>42964</c:v>
                </c:pt>
                <c:pt idx="1233">
                  <c:v>42963</c:v>
                </c:pt>
                <c:pt idx="1234">
                  <c:v>42962</c:v>
                </c:pt>
                <c:pt idx="1235">
                  <c:v>42961</c:v>
                </c:pt>
                <c:pt idx="1236">
                  <c:v>42960</c:v>
                </c:pt>
                <c:pt idx="1237">
                  <c:v>42959</c:v>
                </c:pt>
                <c:pt idx="1238">
                  <c:v>42958</c:v>
                </c:pt>
                <c:pt idx="1239">
                  <c:v>42957</c:v>
                </c:pt>
                <c:pt idx="1240">
                  <c:v>42956</c:v>
                </c:pt>
                <c:pt idx="1241">
                  <c:v>42955</c:v>
                </c:pt>
                <c:pt idx="1242">
                  <c:v>42954</c:v>
                </c:pt>
                <c:pt idx="1243">
                  <c:v>42953</c:v>
                </c:pt>
                <c:pt idx="1244">
                  <c:v>42952</c:v>
                </c:pt>
                <c:pt idx="1245">
                  <c:v>42951</c:v>
                </c:pt>
                <c:pt idx="1246">
                  <c:v>42950</c:v>
                </c:pt>
                <c:pt idx="1247">
                  <c:v>42949</c:v>
                </c:pt>
                <c:pt idx="1248">
                  <c:v>42948</c:v>
                </c:pt>
                <c:pt idx="1249">
                  <c:v>42947</c:v>
                </c:pt>
                <c:pt idx="1250">
                  <c:v>42946</c:v>
                </c:pt>
                <c:pt idx="1251">
                  <c:v>42945</c:v>
                </c:pt>
                <c:pt idx="1252">
                  <c:v>42944</c:v>
                </c:pt>
                <c:pt idx="1253">
                  <c:v>42943</c:v>
                </c:pt>
                <c:pt idx="1254">
                  <c:v>42942</c:v>
                </c:pt>
                <c:pt idx="1255">
                  <c:v>42941</c:v>
                </c:pt>
                <c:pt idx="1256">
                  <c:v>42940</c:v>
                </c:pt>
                <c:pt idx="1257">
                  <c:v>42939</c:v>
                </c:pt>
                <c:pt idx="1258">
                  <c:v>42938</c:v>
                </c:pt>
                <c:pt idx="1259">
                  <c:v>42937</c:v>
                </c:pt>
                <c:pt idx="1260">
                  <c:v>42936</c:v>
                </c:pt>
                <c:pt idx="1261">
                  <c:v>42935</c:v>
                </c:pt>
                <c:pt idx="1262">
                  <c:v>42934</c:v>
                </c:pt>
                <c:pt idx="1263">
                  <c:v>42933</c:v>
                </c:pt>
                <c:pt idx="1264">
                  <c:v>42932</c:v>
                </c:pt>
                <c:pt idx="1265">
                  <c:v>42931</c:v>
                </c:pt>
                <c:pt idx="1266">
                  <c:v>42930</c:v>
                </c:pt>
                <c:pt idx="1267">
                  <c:v>42929</c:v>
                </c:pt>
                <c:pt idx="1268">
                  <c:v>42928</c:v>
                </c:pt>
                <c:pt idx="1269">
                  <c:v>42927</c:v>
                </c:pt>
                <c:pt idx="1270">
                  <c:v>42926</c:v>
                </c:pt>
                <c:pt idx="1271">
                  <c:v>42925</c:v>
                </c:pt>
                <c:pt idx="1272">
                  <c:v>42924</c:v>
                </c:pt>
                <c:pt idx="1273">
                  <c:v>42923</c:v>
                </c:pt>
                <c:pt idx="1274">
                  <c:v>42922</c:v>
                </c:pt>
                <c:pt idx="1275">
                  <c:v>42921</c:v>
                </c:pt>
                <c:pt idx="1276">
                  <c:v>42920</c:v>
                </c:pt>
                <c:pt idx="1277">
                  <c:v>42919</c:v>
                </c:pt>
                <c:pt idx="1278">
                  <c:v>42918</c:v>
                </c:pt>
                <c:pt idx="1279">
                  <c:v>42917</c:v>
                </c:pt>
                <c:pt idx="1280">
                  <c:v>42916</c:v>
                </c:pt>
                <c:pt idx="1281">
                  <c:v>42915</c:v>
                </c:pt>
                <c:pt idx="1282">
                  <c:v>42914</c:v>
                </c:pt>
                <c:pt idx="1283">
                  <c:v>42913</c:v>
                </c:pt>
                <c:pt idx="1284">
                  <c:v>42912</c:v>
                </c:pt>
                <c:pt idx="1285">
                  <c:v>42911</c:v>
                </c:pt>
                <c:pt idx="1286">
                  <c:v>42910</c:v>
                </c:pt>
                <c:pt idx="1287">
                  <c:v>42909</c:v>
                </c:pt>
                <c:pt idx="1288">
                  <c:v>42908</c:v>
                </c:pt>
                <c:pt idx="1289">
                  <c:v>42907</c:v>
                </c:pt>
                <c:pt idx="1290">
                  <c:v>42906</c:v>
                </c:pt>
                <c:pt idx="1291">
                  <c:v>42905</c:v>
                </c:pt>
                <c:pt idx="1292">
                  <c:v>42904</c:v>
                </c:pt>
                <c:pt idx="1293">
                  <c:v>42903</c:v>
                </c:pt>
                <c:pt idx="1294">
                  <c:v>42902</c:v>
                </c:pt>
                <c:pt idx="1295">
                  <c:v>42901</c:v>
                </c:pt>
                <c:pt idx="1296">
                  <c:v>42900</c:v>
                </c:pt>
                <c:pt idx="1297">
                  <c:v>42899</c:v>
                </c:pt>
                <c:pt idx="1298">
                  <c:v>42898</c:v>
                </c:pt>
                <c:pt idx="1299">
                  <c:v>42897</c:v>
                </c:pt>
                <c:pt idx="1300">
                  <c:v>42896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42890</c:v>
                </c:pt>
                <c:pt idx="1307">
                  <c:v>42889</c:v>
                </c:pt>
                <c:pt idx="1308">
                  <c:v>42888</c:v>
                </c:pt>
                <c:pt idx="1309">
                  <c:v>42887</c:v>
                </c:pt>
                <c:pt idx="1310">
                  <c:v>42886</c:v>
                </c:pt>
                <c:pt idx="1311">
                  <c:v>42885</c:v>
                </c:pt>
                <c:pt idx="1312">
                  <c:v>42884</c:v>
                </c:pt>
                <c:pt idx="1313">
                  <c:v>42883</c:v>
                </c:pt>
                <c:pt idx="1314">
                  <c:v>42882</c:v>
                </c:pt>
                <c:pt idx="1315">
                  <c:v>42881</c:v>
                </c:pt>
                <c:pt idx="1316">
                  <c:v>42880</c:v>
                </c:pt>
                <c:pt idx="1317">
                  <c:v>42879</c:v>
                </c:pt>
                <c:pt idx="1318">
                  <c:v>42878</c:v>
                </c:pt>
                <c:pt idx="1319">
                  <c:v>42877</c:v>
                </c:pt>
                <c:pt idx="1320">
                  <c:v>42876</c:v>
                </c:pt>
                <c:pt idx="1321">
                  <c:v>42875</c:v>
                </c:pt>
                <c:pt idx="1322">
                  <c:v>42874</c:v>
                </c:pt>
                <c:pt idx="1323">
                  <c:v>42873</c:v>
                </c:pt>
                <c:pt idx="1324">
                  <c:v>42872</c:v>
                </c:pt>
                <c:pt idx="1325">
                  <c:v>42871</c:v>
                </c:pt>
                <c:pt idx="1326">
                  <c:v>42870</c:v>
                </c:pt>
                <c:pt idx="1327">
                  <c:v>42869</c:v>
                </c:pt>
                <c:pt idx="1328">
                  <c:v>42868</c:v>
                </c:pt>
                <c:pt idx="1329">
                  <c:v>42867</c:v>
                </c:pt>
                <c:pt idx="1330">
                  <c:v>42866</c:v>
                </c:pt>
                <c:pt idx="1331">
                  <c:v>42865</c:v>
                </c:pt>
                <c:pt idx="1332">
                  <c:v>42864</c:v>
                </c:pt>
                <c:pt idx="1333">
                  <c:v>42863</c:v>
                </c:pt>
                <c:pt idx="1334">
                  <c:v>42862</c:v>
                </c:pt>
                <c:pt idx="1335">
                  <c:v>42861</c:v>
                </c:pt>
                <c:pt idx="1336">
                  <c:v>42860</c:v>
                </c:pt>
                <c:pt idx="1337">
                  <c:v>42859</c:v>
                </c:pt>
                <c:pt idx="1338">
                  <c:v>42858</c:v>
                </c:pt>
                <c:pt idx="1339">
                  <c:v>42857</c:v>
                </c:pt>
                <c:pt idx="1340">
                  <c:v>42856</c:v>
                </c:pt>
                <c:pt idx="1341">
                  <c:v>42855</c:v>
                </c:pt>
                <c:pt idx="1342">
                  <c:v>42854</c:v>
                </c:pt>
                <c:pt idx="1343">
                  <c:v>42853</c:v>
                </c:pt>
                <c:pt idx="1344">
                  <c:v>42852</c:v>
                </c:pt>
                <c:pt idx="1345">
                  <c:v>42851</c:v>
                </c:pt>
                <c:pt idx="1346">
                  <c:v>42850</c:v>
                </c:pt>
                <c:pt idx="1347">
                  <c:v>42849</c:v>
                </c:pt>
                <c:pt idx="1348">
                  <c:v>42848</c:v>
                </c:pt>
                <c:pt idx="1349">
                  <c:v>42847</c:v>
                </c:pt>
                <c:pt idx="1350">
                  <c:v>42846</c:v>
                </c:pt>
                <c:pt idx="1351">
                  <c:v>42845</c:v>
                </c:pt>
                <c:pt idx="1352">
                  <c:v>42844</c:v>
                </c:pt>
                <c:pt idx="1353">
                  <c:v>42843</c:v>
                </c:pt>
                <c:pt idx="1354">
                  <c:v>42842</c:v>
                </c:pt>
                <c:pt idx="1355">
                  <c:v>42841</c:v>
                </c:pt>
                <c:pt idx="1356">
                  <c:v>42840</c:v>
                </c:pt>
                <c:pt idx="1357">
                  <c:v>42839</c:v>
                </c:pt>
                <c:pt idx="1358">
                  <c:v>42838</c:v>
                </c:pt>
                <c:pt idx="1359">
                  <c:v>42837</c:v>
                </c:pt>
                <c:pt idx="1360">
                  <c:v>42836</c:v>
                </c:pt>
                <c:pt idx="1361">
                  <c:v>42835</c:v>
                </c:pt>
                <c:pt idx="1362">
                  <c:v>42834</c:v>
                </c:pt>
                <c:pt idx="1363">
                  <c:v>42833</c:v>
                </c:pt>
                <c:pt idx="1364">
                  <c:v>42832</c:v>
                </c:pt>
                <c:pt idx="1365">
                  <c:v>42831</c:v>
                </c:pt>
                <c:pt idx="1366">
                  <c:v>42830</c:v>
                </c:pt>
                <c:pt idx="1367">
                  <c:v>42829</c:v>
                </c:pt>
                <c:pt idx="1368">
                  <c:v>42828</c:v>
                </c:pt>
                <c:pt idx="1369">
                  <c:v>42827</c:v>
                </c:pt>
                <c:pt idx="1370">
                  <c:v>42826</c:v>
                </c:pt>
                <c:pt idx="1371">
                  <c:v>42825</c:v>
                </c:pt>
                <c:pt idx="1372">
                  <c:v>42824</c:v>
                </c:pt>
                <c:pt idx="1373">
                  <c:v>42823</c:v>
                </c:pt>
                <c:pt idx="1374">
                  <c:v>42822</c:v>
                </c:pt>
                <c:pt idx="1375">
                  <c:v>42821</c:v>
                </c:pt>
                <c:pt idx="1376">
                  <c:v>42820</c:v>
                </c:pt>
                <c:pt idx="1377">
                  <c:v>42819</c:v>
                </c:pt>
                <c:pt idx="1378">
                  <c:v>42818</c:v>
                </c:pt>
                <c:pt idx="1379">
                  <c:v>42817</c:v>
                </c:pt>
                <c:pt idx="1380">
                  <c:v>42816</c:v>
                </c:pt>
                <c:pt idx="1381">
                  <c:v>42815</c:v>
                </c:pt>
                <c:pt idx="1382">
                  <c:v>42814</c:v>
                </c:pt>
                <c:pt idx="1383">
                  <c:v>42813</c:v>
                </c:pt>
                <c:pt idx="1384">
                  <c:v>42812</c:v>
                </c:pt>
                <c:pt idx="1385">
                  <c:v>42811</c:v>
                </c:pt>
                <c:pt idx="1386">
                  <c:v>42810</c:v>
                </c:pt>
                <c:pt idx="1387">
                  <c:v>42809</c:v>
                </c:pt>
                <c:pt idx="1388">
                  <c:v>42808</c:v>
                </c:pt>
                <c:pt idx="1389">
                  <c:v>42807</c:v>
                </c:pt>
                <c:pt idx="1390">
                  <c:v>42806</c:v>
                </c:pt>
                <c:pt idx="1391">
                  <c:v>42805</c:v>
                </c:pt>
                <c:pt idx="1392">
                  <c:v>42804</c:v>
                </c:pt>
                <c:pt idx="1393">
                  <c:v>42803</c:v>
                </c:pt>
                <c:pt idx="1394">
                  <c:v>42802</c:v>
                </c:pt>
                <c:pt idx="1395">
                  <c:v>42801</c:v>
                </c:pt>
                <c:pt idx="1396">
                  <c:v>42800</c:v>
                </c:pt>
                <c:pt idx="1397">
                  <c:v>42799</c:v>
                </c:pt>
                <c:pt idx="1398">
                  <c:v>42798</c:v>
                </c:pt>
                <c:pt idx="1399">
                  <c:v>42797</c:v>
                </c:pt>
                <c:pt idx="1400">
                  <c:v>42796</c:v>
                </c:pt>
                <c:pt idx="1401">
                  <c:v>42795</c:v>
                </c:pt>
                <c:pt idx="1402">
                  <c:v>42794</c:v>
                </c:pt>
                <c:pt idx="1403">
                  <c:v>42793</c:v>
                </c:pt>
                <c:pt idx="1404">
                  <c:v>42792</c:v>
                </c:pt>
                <c:pt idx="1405">
                  <c:v>42791</c:v>
                </c:pt>
                <c:pt idx="1406">
                  <c:v>42790</c:v>
                </c:pt>
                <c:pt idx="1407">
                  <c:v>42789</c:v>
                </c:pt>
                <c:pt idx="1408">
                  <c:v>42788</c:v>
                </c:pt>
                <c:pt idx="1409">
                  <c:v>42787</c:v>
                </c:pt>
                <c:pt idx="1410">
                  <c:v>42786</c:v>
                </c:pt>
                <c:pt idx="1411">
                  <c:v>42785</c:v>
                </c:pt>
                <c:pt idx="1412">
                  <c:v>42784</c:v>
                </c:pt>
                <c:pt idx="1413">
                  <c:v>42783</c:v>
                </c:pt>
                <c:pt idx="1414">
                  <c:v>42782</c:v>
                </c:pt>
                <c:pt idx="1415">
                  <c:v>42781</c:v>
                </c:pt>
                <c:pt idx="1416">
                  <c:v>42780</c:v>
                </c:pt>
                <c:pt idx="1417">
                  <c:v>42779</c:v>
                </c:pt>
                <c:pt idx="1418">
                  <c:v>42778</c:v>
                </c:pt>
                <c:pt idx="1419">
                  <c:v>42777</c:v>
                </c:pt>
                <c:pt idx="1420">
                  <c:v>42776</c:v>
                </c:pt>
                <c:pt idx="1421">
                  <c:v>42775</c:v>
                </c:pt>
                <c:pt idx="1422">
                  <c:v>42774</c:v>
                </c:pt>
                <c:pt idx="1423">
                  <c:v>42773</c:v>
                </c:pt>
                <c:pt idx="1424">
                  <c:v>42772</c:v>
                </c:pt>
                <c:pt idx="1425">
                  <c:v>42771</c:v>
                </c:pt>
                <c:pt idx="1426">
                  <c:v>42770</c:v>
                </c:pt>
                <c:pt idx="1427">
                  <c:v>42769</c:v>
                </c:pt>
                <c:pt idx="1428">
                  <c:v>42768</c:v>
                </c:pt>
                <c:pt idx="1429">
                  <c:v>42767</c:v>
                </c:pt>
                <c:pt idx="1430">
                  <c:v>42766</c:v>
                </c:pt>
                <c:pt idx="1431">
                  <c:v>42765</c:v>
                </c:pt>
                <c:pt idx="1432">
                  <c:v>42764</c:v>
                </c:pt>
                <c:pt idx="1433">
                  <c:v>42763</c:v>
                </c:pt>
                <c:pt idx="1434">
                  <c:v>42762</c:v>
                </c:pt>
                <c:pt idx="1435">
                  <c:v>42761</c:v>
                </c:pt>
                <c:pt idx="1436">
                  <c:v>42760</c:v>
                </c:pt>
                <c:pt idx="1437">
                  <c:v>42759</c:v>
                </c:pt>
                <c:pt idx="1438">
                  <c:v>42758</c:v>
                </c:pt>
                <c:pt idx="1439">
                  <c:v>42757</c:v>
                </c:pt>
                <c:pt idx="1440">
                  <c:v>42756</c:v>
                </c:pt>
                <c:pt idx="1441">
                  <c:v>42755</c:v>
                </c:pt>
                <c:pt idx="1442">
                  <c:v>42754</c:v>
                </c:pt>
                <c:pt idx="1443">
                  <c:v>42753</c:v>
                </c:pt>
                <c:pt idx="1444">
                  <c:v>42752</c:v>
                </c:pt>
                <c:pt idx="1445">
                  <c:v>42751</c:v>
                </c:pt>
                <c:pt idx="1446">
                  <c:v>42750</c:v>
                </c:pt>
                <c:pt idx="1447">
                  <c:v>42749</c:v>
                </c:pt>
                <c:pt idx="1448">
                  <c:v>42748</c:v>
                </c:pt>
                <c:pt idx="1449">
                  <c:v>42747</c:v>
                </c:pt>
                <c:pt idx="1450">
                  <c:v>42746</c:v>
                </c:pt>
                <c:pt idx="1451">
                  <c:v>42745</c:v>
                </c:pt>
                <c:pt idx="1452">
                  <c:v>42744</c:v>
                </c:pt>
                <c:pt idx="1453">
                  <c:v>42743</c:v>
                </c:pt>
                <c:pt idx="1454">
                  <c:v>42742</c:v>
                </c:pt>
                <c:pt idx="1455">
                  <c:v>42741</c:v>
                </c:pt>
                <c:pt idx="1456">
                  <c:v>42740</c:v>
                </c:pt>
                <c:pt idx="1457">
                  <c:v>42739</c:v>
                </c:pt>
                <c:pt idx="1458">
                  <c:v>42738</c:v>
                </c:pt>
                <c:pt idx="1459">
                  <c:v>42737</c:v>
                </c:pt>
                <c:pt idx="1460">
                  <c:v>42736</c:v>
                </c:pt>
                <c:pt idx="1461">
                  <c:v>42735</c:v>
                </c:pt>
                <c:pt idx="1462">
                  <c:v>42734</c:v>
                </c:pt>
                <c:pt idx="1463">
                  <c:v>42733</c:v>
                </c:pt>
                <c:pt idx="1464">
                  <c:v>42732</c:v>
                </c:pt>
                <c:pt idx="1465">
                  <c:v>42731</c:v>
                </c:pt>
                <c:pt idx="1466">
                  <c:v>42730</c:v>
                </c:pt>
                <c:pt idx="1467">
                  <c:v>42729</c:v>
                </c:pt>
                <c:pt idx="1468">
                  <c:v>42728</c:v>
                </c:pt>
                <c:pt idx="1469">
                  <c:v>42727</c:v>
                </c:pt>
                <c:pt idx="1470">
                  <c:v>42726</c:v>
                </c:pt>
                <c:pt idx="1471">
                  <c:v>42725</c:v>
                </c:pt>
                <c:pt idx="1472">
                  <c:v>42724</c:v>
                </c:pt>
                <c:pt idx="1473">
                  <c:v>42723</c:v>
                </c:pt>
                <c:pt idx="1474">
                  <c:v>42722</c:v>
                </c:pt>
                <c:pt idx="1475">
                  <c:v>42721</c:v>
                </c:pt>
                <c:pt idx="1476">
                  <c:v>42720</c:v>
                </c:pt>
                <c:pt idx="1477">
                  <c:v>42719</c:v>
                </c:pt>
                <c:pt idx="1478">
                  <c:v>42718</c:v>
                </c:pt>
                <c:pt idx="1479">
                  <c:v>42717</c:v>
                </c:pt>
                <c:pt idx="1480">
                  <c:v>42716</c:v>
                </c:pt>
                <c:pt idx="1481">
                  <c:v>42715</c:v>
                </c:pt>
                <c:pt idx="1482">
                  <c:v>42714</c:v>
                </c:pt>
                <c:pt idx="1483">
                  <c:v>42713</c:v>
                </c:pt>
                <c:pt idx="1484">
                  <c:v>42712</c:v>
                </c:pt>
                <c:pt idx="1485">
                  <c:v>42711</c:v>
                </c:pt>
                <c:pt idx="1486">
                  <c:v>42710</c:v>
                </c:pt>
                <c:pt idx="1487">
                  <c:v>42709</c:v>
                </c:pt>
                <c:pt idx="1488">
                  <c:v>42708</c:v>
                </c:pt>
                <c:pt idx="1489">
                  <c:v>42707</c:v>
                </c:pt>
                <c:pt idx="1490">
                  <c:v>42706</c:v>
                </c:pt>
                <c:pt idx="1491">
                  <c:v>42705</c:v>
                </c:pt>
                <c:pt idx="1492">
                  <c:v>42704</c:v>
                </c:pt>
                <c:pt idx="1493">
                  <c:v>42703</c:v>
                </c:pt>
                <c:pt idx="1494">
                  <c:v>42702</c:v>
                </c:pt>
                <c:pt idx="1495">
                  <c:v>42701</c:v>
                </c:pt>
                <c:pt idx="1496">
                  <c:v>42700</c:v>
                </c:pt>
                <c:pt idx="1497">
                  <c:v>42699</c:v>
                </c:pt>
                <c:pt idx="1498">
                  <c:v>42698</c:v>
                </c:pt>
                <c:pt idx="1499">
                  <c:v>42697</c:v>
                </c:pt>
                <c:pt idx="1500">
                  <c:v>42696</c:v>
                </c:pt>
                <c:pt idx="1501">
                  <c:v>42695</c:v>
                </c:pt>
                <c:pt idx="1502">
                  <c:v>42694</c:v>
                </c:pt>
                <c:pt idx="1503">
                  <c:v>42693</c:v>
                </c:pt>
                <c:pt idx="1504">
                  <c:v>42692</c:v>
                </c:pt>
                <c:pt idx="1505">
                  <c:v>42691</c:v>
                </c:pt>
                <c:pt idx="1506">
                  <c:v>42690</c:v>
                </c:pt>
                <c:pt idx="1507">
                  <c:v>42689</c:v>
                </c:pt>
                <c:pt idx="1508">
                  <c:v>42688</c:v>
                </c:pt>
                <c:pt idx="1509">
                  <c:v>42687</c:v>
                </c:pt>
                <c:pt idx="1510">
                  <c:v>42686</c:v>
                </c:pt>
                <c:pt idx="1511">
                  <c:v>42685</c:v>
                </c:pt>
                <c:pt idx="1512">
                  <c:v>42684</c:v>
                </c:pt>
                <c:pt idx="1513">
                  <c:v>42683</c:v>
                </c:pt>
                <c:pt idx="1514">
                  <c:v>42682</c:v>
                </c:pt>
                <c:pt idx="1515">
                  <c:v>42681</c:v>
                </c:pt>
                <c:pt idx="1516">
                  <c:v>42680</c:v>
                </c:pt>
                <c:pt idx="1517">
                  <c:v>42679</c:v>
                </c:pt>
                <c:pt idx="1518">
                  <c:v>42678</c:v>
                </c:pt>
                <c:pt idx="1519">
                  <c:v>42677</c:v>
                </c:pt>
                <c:pt idx="1520">
                  <c:v>42676</c:v>
                </c:pt>
                <c:pt idx="1521">
                  <c:v>42675</c:v>
                </c:pt>
                <c:pt idx="1522">
                  <c:v>42674</c:v>
                </c:pt>
                <c:pt idx="1523">
                  <c:v>42673</c:v>
                </c:pt>
                <c:pt idx="1524">
                  <c:v>42672</c:v>
                </c:pt>
                <c:pt idx="1525">
                  <c:v>42671</c:v>
                </c:pt>
                <c:pt idx="1526">
                  <c:v>42670</c:v>
                </c:pt>
                <c:pt idx="1527">
                  <c:v>42669</c:v>
                </c:pt>
                <c:pt idx="1528">
                  <c:v>42668</c:v>
                </c:pt>
                <c:pt idx="1529">
                  <c:v>42667</c:v>
                </c:pt>
                <c:pt idx="1530">
                  <c:v>42666</c:v>
                </c:pt>
                <c:pt idx="1531">
                  <c:v>42665</c:v>
                </c:pt>
                <c:pt idx="1532">
                  <c:v>42664</c:v>
                </c:pt>
                <c:pt idx="1533">
                  <c:v>42663</c:v>
                </c:pt>
                <c:pt idx="1534">
                  <c:v>42662</c:v>
                </c:pt>
                <c:pt idx="1535">
                  <c:v>42661</c:v>
                </c:pt>
                <c:pt idx="1536">
                  <c:v>42660</c:v>
                </c:pt>
                <c:pt idx="1537">
                  <c:v>42659</c:v>
                </c:pt>
                <c:pt idx="1538">
                  <c:v>42658</c:v>
                </c:pt>
                <c:pt idx="1539">
                  <c:v>42657</c:v>
                </c:pt>
                <c:pt idx="1540">
                  <c:v>42656</c:v>
                </c:pt>
                <c:pt idx="1541">
                  <c:v>42655</c:v>
                </c:pt>
                <c:pt idx="1542">
                  <c:v>42654</c:v>
                </c:pt>
                <c:pt idx="1543">
                  <c:v>42653</c:v>
                </c:pt>
                <c:pt idx="1544">
                  <c:v>42652</c:v>
                </c:pt>
                <c:pt idx="1545">
                  <c:v>42651</c:v>
                </c:pt>
                <c:pt idx="1546">
                  <c:v>42650</c:v>
                </c:pt>
                <c:pt idx="1547">
                  <c:v>42649</c:v>
                </c:pt>
                <c:pt idx="1548">
                  <c:v>42648</c:v>
                </c:pt>
                <c:pt idx="1549">
                  <c:v>42647</c:v>
                </c:pt>
                <c:pt idx="1550">
                  <c:v>42646</c:v>
                </c:pt>
                <c:pt idx="1551">
                  <c:v>42645</c:v>
                </c:pt>
                <c:pt idx="1552">
                  <c:v>42644</c:v>
                </c:pt>
                <c:pt idx="1553">
                  <c:v>42643</c:v>
                </c:pt>
                <c:pt idx="1554">
                  <c:v>42642</c:v>
                </c:pt>
                <c:pt idx="1555">
                  <c:v>42641</c:v>
                </c:pt>
                <c:pt idx="1556">
                  <c:v>42640</c:v>
                </c:pt>
                <c:pt idx="1557">
                  <c:v>42639</c:v>
                </c:pt>
                <c:pt idx="1558">
                  <c:v>42638</c:v>
                </c:pt>
                <c:pt idx="1559">
                  <c:v>42637</c:v>
                </c:pt>
                <c:pt idx="1560">
                  <c:v>42636</c:v>
                </c:pt>
                <c:pt idx="1561">
                  <c:v>42635</c:v>
                </c:pt>
                <c:pt idx="1562">
                  <c:v>42634</c:v>
                </c:pt>
                <c:pt idx="1563">
                  <c:v>42633</c:v>
                </c:pt>
                <c:pt idx="1564">
                  <c:v>42632</c:v>
                </c:pt>
                <c:pt idx="1565">
                  <c:v>42631</c:v>
                </c:pt>
                <c:pt idx="1566">
                  <c:v>42630</c:v>
                </c:pt>
                <c:pt idx="1567">
                  <c:v>42629</c:v>
                </c:pt>
                <c:pt idx="1568">
                  <c:v>42628</c:v>
                </c:pt>
                <c:pt idx="1569">
                  <c:v>42627</c:v>
                </c:pt>
                <c:pt idx="1570">
                  <c:v>42626</c:v>
                </c:pt>
                <c:pt idx="1571">
                  <c:v>42625</c:v>
                </c:pt>
                <c:pt idx="1572">
                  <c:v>42624</c:v>
                </c:pt>
                <c:pt idx="1573">
                  <c:v>42623</c:v>
                </c:pt>
                <c:pt idx="1574">
                  <c:v>42622</c:v>
                </c:pt>
                <c:pt idx="1575">
                  <c:v>42621</c:v>
                </c:pt>
                <c:pt idx="1576">
                  <c:v>42620</c:v>
                </c:pt>
                <c:pt idx="1577">
                  <c:v>42619</c:v>
                </c:pt>
                <c:pt idx="1578">
                  <c:v>42618</c:v>
                </c:pt>
                <c:pt idx="1579">
                  <c:v>42617</c:v>
                </c:pt>
                <c:pt idx="1580">
                  <c:v>42616</c:v>
                </c:pt>
                <c:pt idx="1581">
                  <c:v>42615</c:v>
                </c:pt>
                <c:pt idx="1582">
                  <c:v>42614</c:v>
                </c:pt>
                <c:pt idx="1583">
                  <c:v>42613</c:v>
                </c:pt>
                <c:pt idx="1584">
                  <c:v>42612</c:v>
                </c:pt>
                <c:pt idx="1585">
                  <c:v>42611</c:v>
                </c:pt>
                <c:pt idx="1586">
                  <c:v>42610</c:v>
                </c:pt>
                <c:pt idx="1587">
                  <c:v>42609</c:v>
                </c:pt>
                <c:pt idx="1588">
                  <c:v>42608</c:v>
                </c:pt>
                <c:pt idx="1589">
                  <c:v>42607</c:v>
                </c:pt>
                <c:pt idx="1590">
                  <c:v>42606</c:v>
                </c:pt>
                <c:pt idx="1591">
                  <c:v>42605</c:v>
                </c:pt>
                <c:pt idx="1592">
                  <c:v>42604</c:v>
                </c:pt>
                <c:pt idx="1593">
                  <c:v>42603</c:v>
                </c:pt>
                <c:pt idx="1594">
                  <c:v>42602</c:v>
                </c:pt>
                <c:pt idx="1595">
                  <c:v>42601</c:v>
                </c:pt>
                <c:pt idx="1596">
                  <c:v>42600</c:v>
                </c:pt>
                <c:pt idx="1597">
                  <c:v>42599</c:v>
                </c:pt>
                <c:pt idx="1598">
                  <c:v>42598</c:v>
                </c:pt>
                <c:pt idx="1599">
                  <c:v>42597</c:v>
                </c:pt>
                <c:pt idx="1600">
                  <c:v>42596</c:v>
                </c:pt>
                <c:pt idx="1601">
                  <c:v>42595</c:v>
                </c:pt>
                <c:pt idx="1602">
                  <c:v>42594</c:v>
                </c:pt>
                <c:pt idx="1603">
                  <c:v>42593</c:v>
                </c:pt>
                <c:pt idx="1604">
                  <c:v>42592</c:v>
                </c:pt>
                <c:pt idx="1605">
                  <c:v>42591</c:v>
                </c:pt>
                <c:pt idx="1606">
                  <c:v>42590</c:v>
                </c:pt>
                <c:pt idx="1607">
                  <c:v>42589</c:v>
                </c:pt>
                <c:pt idx="1608">
                  <c:v>42588</c:v>
                </c:pt>
                <c:pt idx="1609">
                  <c:v>42587</c:v>
                </c:pt>
                <c:pt idx="1610">
                  <c:v>42586</c:v>
                </c:pt>
                <c:pt idx="1611">
                  <c:v>42585</c:v>
                </c:pt>
                <c:pt idx="1612">
                  <c:v>42584</c:v>
                </c:pt>
                <c:pt idx="1613">
                  <c:v>42583</c:v>
                </c:pt>
                <c:pt idx="1614">
                  <c:v>42582</c:v>
                </c:pt>
                <c:pt idx="1615">
                  <c:v>42581</c:v>
                </c:pt>
                <c:pt idx="1616">
                  <c:v>42580</c:v>
                </c:pt>
                <c:pt idx="1617">
                  <c:v>42579</c:v>
                </c:pt>
                <c:pt idx="1618">
                  <c:v>42578</c:v>
                </c:pt>
                <c:pt idx="1619">
                  <c:v>42577</c:v>
                </c:pt>
                <c:pt idx="1620">
                  <c:v>42576</c:v>
                </c:pt>
                <c:pt idx="1621">
                  <c:v>42575</c:v>
                </c:pt>
                <c:pt idx="1622">
                  <c:v>42574</c:v>
                </c:pt>
                <c:pt idx="1623">
                  <c:v>42573</c:v>
                </c:pt>
                <c:pt idx="1624">
                  <c:v>42572</c:v>
                </c:pt>
                <c:pt idx="1625">
                  <c:v>42571</c:v>
                </c:pt>
                <c:pt idx="1626">
                  <c:v>42570</c:v>
                </c:pt>
                <c:pt idx="1627">
                  <c:v>42569</c:v>
                </c:pt>
                <c:pt idx="1628">
                  <c:v>42568</c:v>
                </c:pt>
                <c:pt idx="1629">
                  <c:v>42567</c:v>
                </c:pt>
                <c:pt idx="1630">
                  <c:v>42566</c:v>
                </c:pt>
                <c:pt idx="1631">
                  <c:v>42565</c:v>
                </c:pt>
                <c:pt idx="1632">
                  <c:v>42564</c:v>
                </c:pt>
                <c:pt idx="1633">
                  <c:v>42563</c:v>
                </c:pt>
                <c:pt idx="1634">
                  <c:v>42562</c:v>
                </c:pt>
                <c:pt idx="1635">
                  <c:v>42561</c:v>
                </c:pt>
                <c:pt idx="1636">
                  <c:v>42560</c:v>
                </c:pt>
                <c:pt idx="1637">
                  <c:v>42559</c:v>
                </c:pt>
                <c:pt idx="1638">
                  <c:v>42558</c:v>
                </c:pt>
                <c:pt idx="1639">
                  <c:v>42557</c:v>
                </c:pt>
                <c:pt idx="1640">
                  <c:v>42556</c:v>
                </c:pt>
                <c:pt idx="1641">
                  <c:v>42555</c:v>
                </c:pt>
                <c:pt idx="1642">
                  <c:v>42554</c:v>
                </c:pt>
                <c:pt idx="1643">
                  <c:v>42553</c:v>
                </c:pt>
                <c:pt idx="1644">
                  <c:v>42552</c:v>
                </c:pt>
                <c:pt idx="1645">
                  <c:v>42551</c:v>
                </c:pt>
                <c:pt idx="1646">
                  <c:v>42550</c:v>
                </c:pt>
                <c:pt idx="1647">
                  <c:v>42549</c:v>
                </c:pt>
                <c:pt idx="1648">
                  <c:v>42548</c:v>
                </c:pt>
                <c:pt idx="1649">
                  <c:v>42547</c:v>
                </c:pt>
                <c:pt idx="1650">
                  <c:v>42546</c:v>
                </c:pt>
                <c:pt idx="1651">
                  <c:v>42545</c:v>
                </c:pt>
                <c:pt idx="1652">
                  <c:v>42544</c:v>
                </c:pt>
                <c:pt idx="1653">
                  <c:v>42543</c:v>
                </c:pt>
                <c:pt idx="1654">
                  <c:v>42542</c:v>
                </c:pt>
                <c:pt idx="1655">
                  <c:v>42541</c:v>
                </c:pt>
                <c:pt idx="1656">
                  <c:v>42540</c:v>
                </c:pt>
                <c:pt idx="1657">
                  <c:v>42539</c:v>
                </c:pt>
                <c:pt idx="1658">
                  <c:v>42538</c:v>
                </c:pt>
                <c:pt idx="1659">
                  <c:v>42537</c:v>
                </c:pt>
                <c:pt idx="1660">
                  <c:v>42536</c:v>
                </c:pt>
                <c:pt idx="1661">
                  <c:v>42535</c:v>
                </c:pt>
                <c:pt idx="1662">
                  <c:v>42534</c:v>
                </c:pt>
                <c:pt idx="1663">
                  <c:v>42533</c:v>
                </c:pt>
                <c:pt idx="1664">
                  <c:v>42532</c:v>
                </c:pt>
                <c:pt idx="1665">
                  <c:v>42531</c:v>
                </c:pt>
                <c:pt idx="1666">
                  <c:v>42530</c:v>
                </c:pt>
                <c:pt idx="1667">
                  <c:v>42529</c:v>
                </c:pt>
                <c:pt idx="1668">
                  <c:v>42528</c:v>
                </c:pt>
                <c:pt idx="1669">
                  <c:v>42527</c:v>
                </c:pt>
                <c:pt idx="1670">
                  <c:v>42526</c:v>
                </c:pt>
                <c:pt idx="1671">
                  <c:v>42525</c:v>
                </c:pt>
                <c:pt idx="1672">
                  <c:v>42524</c:v>
                </c:pt>
                <c:pt idx="1673">
                  <c:v>42523</c:v>
                </c:pt>
                <c:pt idx="1674">
                  <c:v>42522</c:v>
                </c:pt>
                <c:pt idx="1675">
                  <c:v>42521</c:v>
                </c:pt>
                <c:pt idx="1676">
                  <c:v>42520</c:v>
                </c:pt>
                <c:pt idx="1677">
                  <c:v>42519</c:v>
                </c:pt>
                <c:pt idx="1678">
                  <c:v>42518</c:v>
                </c:pt>
                <c:pt idx="1679">
                  <c:v>42517</c:v>
                </c:pt>
                <c:pt idx="1680">
                  <c:v>42516</c:v>
                </c:pt>
                <c:pt idx="1681">
                  <c:v>42515</c:v>
                </c:pt>
                <c:pt idx="1682">
                  <c:v>42514</c:v>
                </c:pt>
                <c:pt idx="1683">
                  <c:v>42513</c:v>
                </c:pt>
                <c:pt idx="1684">
                  <c:v>42512</c:v>
                </c:pt>
                <c:pt idx="1685">
                  <c:v>42511</c:v>
                </c:pt>
                <c:pt idx="1686">
                  <c:v>42510</c:v>
                </c:pt>
                <c:pt idx="1687">
                  <c:v>42509</c:v>
                </c:pt>
                <c:pt idx="1688">
                  <c:v>42508</c:v>
                </c:pt>
                <c:pt idx="1689">
                  <c:v>42507</c:v>
                </c:pt>
                <c:pt idx="1690">
                  <c:v>42506</c:v>
                </c:pt>
                <c:pt idx="1691">
                  <c:v>42505</c:v>
                </c:pt>
                <c:pt idx="1692">
                  <c:v>42504</c:v>
                </c:pt>
                <c:pt idx="1693">
                  <c:v>42503</c:v>
                </c:pt>
                <c:pt idx="1694">
                  <c:v>42502</c:v>
                </c:pt>
                <c:pt idx="1695">
                  <c:v>42501</c:v>
                </c:pt>
                <c:pt idx="1696">
                  <c:v>42500</c:v>
                </c:pt>
                <c:pt idx="1697">
                  <c:v>42499</c:v>
                </c:pt>
                <c:pt idx="1698">
                  <c:v>42498</c:v>
                </c:pt>
                <c:pt idx="1699">
                  <c:v>42497</c:v>
                </c:pt>
                <c:pt idx="1700">
                  <c:v>42496</c:v>
                </c:pt>
                <c:pt idx="1701">
                  <c:v>42495</c:v>
                </c:pt>
                <c:pt idx="1702">
                  <c:v>42494</c:v>
                </c:pt>
                <c:pt idx="1703">
                  <c:v>42493</c:v>
                </c:pt>
                <c:pt idx="1704">
                  <c:v>42492</c:v>
                </c:pt>
                <c:pt idx="1705">
                  <c:v>42491</c:v>
                </c:pt>
                <c:pt idx="1706">
                  <c:v>42490</c:v>
                </c:pt>
                <c:pt idx="1707">
                  <c:v>42489</c:v>
                </c:pt>
                <c:pt idx="1708">
                  <c:v>42488</c:v>
                </c:pt>
                <c:pt idx="1709">
                  <c:v>42487</c:v>
                </c:pt>
                <c:pt idx="1710">
                  <c:v>42486</c:v>
                </c:pt>
                <c:pt idx="1711">
                  <c:v>42485</c:v>
                </c:pt>
                <c:pt idx="1712">
                  <c:v>42484</c:v>
                </c:pt>
                <c:pt idx="1713">
                  <c:v>42483</c:v>
                </c:pt>
                <c:pt idx="1714">
                  <c:v>42482</c:v>
                </c:pt>
                <c:pt idx="1715">
                  <c:v>42481</c:v>
                </c:pt>
                <c:pt idx="1716">
                  <c:v>42480</c:v>
                </c:pt>
                <c:pt idx="1717">
                  <c:v>42479</c:v>
                </c:pt>
                <c:pt idx="1718">
                  <c:v>42478</c:v>
                </c:pt>
                <c:pt idx="1719">
                  <c:v>42477</c:v>
                </c:pt>
                <c:pt idx="1720">
                  <c:v>42476</c:v>
                </c:pt>
                <c:pt idx="1721">
                  <c:v>42475</c:v>
                </c:pt>
                <c:pt idx="1722">
                  <c:v>42474</c:v>
                </c:pt>
                <c:pt idx="1723">
                  <c:v>42473</c:v>
                </c:pt>
                <c:pt idx="1724">
                  <c:v>42472</c:v>
                </c:pt>
                <c:pt idx="1725">
                  <c:v>42471</c:v>
                </c:pt>
                <c:pt idx="1726">
                  <c:v>42470</c:v>
                </c:pt>
                <c:pt idx="1727">
                  <c:v>42469</c:v>
                </c:pt>
                <c:pt idx="1728">
                  <c:v>42468</c:v>
                </c:pt>
                <c:pt idx="1729">
                  <c:v>42467</c:v>
                </c:pt>
                <c:pt idx="1730">
                  <c:v>42466</c:v>
                </c:pt>
                <c:pt idx="1731">
                  <c:v>42465</c:v>
                </c:pt>
                <c:pt idx="1732">
                  <c:v>42464</c:v>
                </c:pt>
                <c:pt idx="1733">
                  <c:v>42463</c:v>
                </c:pt>
                <c:pt idx="1734">
                  <c:v>42462</c:v>
                </c:pt>
                <c:pt idx="1735">
                  <c:v>42461</c:v>
                </c:pt>
                <c:pt idx="1736">
                  <c:v>42460</c:v>
                </c:pt>
                <c:pt idx="1737">
                  <c:v>42459</c:v>
                </c:pt>
                <c:pt idx="1738">
                  <c:v>42458</c:v>
                </c:pt>
                <c:pt idx="1739">
                  <c:v>42457</c:v>
                </c:pt>
                <c:pt idx="1740">
                  <c:v>42456</c:v>
                </c:pt>
                <c:pt idx="1741">
                  <c:v>42455</c:v>
                </c:pt>
                <c:pt idx="1742">
                  <c:v>42454</c:v>
                </c:pt>
                <c:pt idx="1743">
                  <c:v>42453</c:v>
                </c:pt>
                <c:pt idx="1744">
                  <c:v>42452</c:v>
                </c:pt>
                <c:pt idx="1745">
                  <c:v>42451</c:v>
                </c:pt>
                <c:pt idx="1746">
                  <c:v>42450</c:v>
                </c:pt>
                <c:pt idx="1747">
                  <c:v>42449</c:v>
                </c:pt>
                <c:pt idx="1748">
                  <c:v>42448</c:v>
                </c:pt>
                <c:pt idx="1749">
                  <c:v>42447</c:v>
                </c:pt>
                <c:pt idx="1750">
                  <c:v>42446</c:v>
                </c:pt>
                <c:pt idx="1751">
                  <c:v>42445</c:v>
                </c:pt>
                <c:pt idx="1752">
                  <c:v>42444</c:v>
                </c:pt>
                <c:pt idx="1753">
                  <c:v>42443</c:v>
                </c:pt>
                <c:pt idx="1754">
                  <c:v>42442</c:v>
                </c:pt>
                <c:pt idx="1755">
                  <c:v>42441</c:v>
                </c:pt>
                <c:pt idx="1756">
                  <c:v>42440</c:v>
                </c:pt>
                <c:pt idx="1757">
                  <c:v>42439</c:v>
                </c:pt>
                <c:pt idx="1758">
                  <c:v>42438</c:v>
                </c:pt>
                <c:pt idx="1759">
                  <c:v>42437</c:v>
                </c:pt>
                <c:pt idx="1760">
                  <c:v>42436</c:v>
                </c:pt>
                <c:pt idx="1761">
                  <c:v>42435</c:v>
                </c:pt>
                <c:pt idx="1762">
                  <c:v>42434</c:v>
                </c:pt>
                <c:pt idx="1763">
                  <c:v>42433</c:v>
                </c:pt>
                <c:pt idx="1764">
                  <c:v>42432</c:v>
                </c:pt>
                <c:pt idx="1765">
                  <c:v>42431</c:v>
                </c:pt>
                <c:pt idx="1766">
                  <c:v>42430</c:v>
                </c:pt>
                <c:pt idx="1767">
                  <c:v>42429</c:v>
                </c:pt>
                <c:pt idx="1768">
                  <c:v>42428</c:v>
                </c:pt>
                <c:pt idx="1769">
                  <c:v>42427</c:v>
                </c:pt>
                <c:pt idx="1770">
                  <c:v>42426</c:v>
                </c:pt>
                <c:pt idx="1771">
                  <c:v>42425</c:v>
                </c:pt>
                <c:pt idx="1772">
                  <c:v>42424</c:v>
                </c:pt>
                <c:pt idx="1773">
                  <c:v>42423</c:v>
                </c:pt>
                <c:pt idx="1774">
                  <c:v>42422</c:v>
                </c:pt>
                <c:pt idx="1775">
                  <c:v>42421</c:v>
                </c:pt>
                <c:pt idx="1776">
                  <c:v>42420</c:v>
                </c:pt>
                <c:pt idx="1777">
                  <c:v>42419</c:v>
                </c:pt>
                <c:pt idx="1778">
                  <c:v>42418</c:v>
                </c:pt>
                <c:pt idx="1779">
                  <c:v>42417</c:v>
                </c:pt>
                <c:pt idx="1780">
                  <c:v>42416</c:v>
                </c:pt>
                <c:pt idx="1781">
                  <c:v>42415</c:v>
                </c:pt>
                <c:pt idx="1782">
                  <c:v>42414</c:v>
                </c:pt>
                <c:pt idx="1783">
                  <c:v>42413</c:v>
                </c:pt>
                <c:pt idx="1784">
                  <c:v>42412</c:v>
                </c:pt>
                <c:pt idx="1785">
                  <c:v>42411</c:v>
                </c:pt>
                <c:pt idx="1786">
                  <c:v>42410</c:v>
                </c:pt>
                <c:pt idx="1787">
                  <c:v>42409</c:v>
                </c:pt>
                <c:pt idx="1788">
                  <c:v>42408</c:v>
                </c:pt>
                <c:pt idx="1789">
                  <c:v>42407</c:v>
                </c:pt>
                <c:pt idx="1790">
                  <c:v>42406</c:v>
                </c:pt>
                <c:pt idx="1791">
                  <c:v>42405</c:v>
                </c:pt>
                <c:pt idx="1792">
                  <c:v>42404</c:v>
                </c:pt>
                <c:pt idx="1793">
                  <c:v>42403</c:v>
                </c:pt>
                <c:pt idx="1794">
                  <c:v>42402</c:v>
                </c:pt>
                <c:pt idx="1795">
                  <c:v>42401</c:v>
                </c:pt>
                <c:pt idx="1796">
                  <c:v>42400</c:v>
                </c:pt>
                <c:pt idx="1797">
                  <c:v>42399</c:v>
                </c:pt>
                <c:pt idx="1798">
                  <c:v>42398</c:v>
                </c:pt>
                <c:pt idx="1799">
                  <c:v>42397</c:v>
                </c:pt>
                <c:pt idx="1800">
                  <c:v>42396</c:v>
                </c:pt>
                <c:pt idx="1801">
                  <c:v>42395</c:v>
                </c:pt>
                <c:pt idx="1802">
                  <c:v>42394</c:v>
                </c:pt>
                <c:pt idx="1803">
                  <c:v>42393</c:v>
                </c:pt>
                <c:pt idx="1804">
                  <c:v>42392</c:v>
                </c:pt>
                <c:pt idx="1805">
                  <c:v>42391</c:v>
                </c:pt>
                <c:pt idx="1806">
                  <c:v>42390</c:v>
                </c:pt>
                <c:pt idx="1807">
                  <c:v>42389</c:v>
                </c:pt>
                <c:pt idx="1808">
                  <c:v>42388</c:v>
                </c:pt>
                <c:pt idx="1809">
                  <c:v>42387</c:v>
                </c:pt>
                <c:pt idx="1810">
                  <c:v>42386</c:v>
                </c:pt>
                <c:pt idx="1811">
                  <c:v>42385</c:v>
                </c:pt>
                <c:pt idx="1812">
                  <c:v>42384</c:v>
                </c:pt>
                <c:pt idx="1813">
                  <c:v>42383</c:v>
                </c:pt>
                <c:pt idx="1814">
                  <c:v>42382</c:v>
                </c:pt>
                <c:pt idx="1815">
                  <c:v>42381</c:v>
                </c:pt>
                <c:pt idx="1816">
                  <c:v>42380</c:v>
                </c:pt>
                <c:pt idx="1817">
                  <c:v>42379</c:v>
                </c:pt>
                <c:pt idx="1818">
                  <c:v>42378</c:v>
                </c:pt>
                <c:pt idx="1819">
                  <c:v>42377</c:v>
                </c:pt>
                <c:pt idx="1820">
                  <c:v>42376</c:v>
                </c:pt>
                <c:pt idx="1821">
                  <c:v>42375</c:v>
                </c:pt>
                <c:pt idx="1822">
                  <c:v>42374</c:v>
                </c:pt>
                <c:pt idx="1823">
                  <c:v>42373</c:v>
                </c:pt>
                <c:pt idx="1824">
                  <c:v>42372</c:v>
                </c:pt>
                <c:pt idx="1825">
                  <c:v>42371</c:v>
                </c:pt>
                <c:pt idx="1826">
                  <c:v>42370</c:v>
                </c:pt>
                <c:pt idx="1827">
                  <c:v>42369</c:v>
                </c:pt>
              </c:numCache>
            </c:numRef>
          </c:cat>
          <c:val>
            <c:numRef>
              <c:f>TradingAnalysis!$C$18:$C$1845</c:f>
              <c:numCache>
                <c:formatCode>#,##0</c:formatCode>
                <c:ptCount val="1828"/>
                <c:pt idx="0">
                  <c:v>187</c:v>
                </c:pt>
                <c:pt idx="1">
                  <c:v>186</c:v>
                </c:pt>
                <c:pt idx="2">
                  <c:v>185</c:v>
                </c:pt>
                <c:pt idx="3">
                  <c:v>184</c:v>
                </c:pt>
                <c:pt idx="4">
                  <c:v>183</c:v>
                </c:pt>
                <c:pt idx="5">
                  <c:v>182</c:v>
                </c:pt>
                <c:pt idx="6">
                  <c:v>181</c:v>
                </c:pt>
                <c:pt idx="7">
                  <c:v>180</c:v>
                </c:pt>
                <c:pt idx="8">
                  <c:v>179</c:v>
                </c:pt>
                <c:pt idx="9">
                  <c:v>178</c:v>
                </c:pt>
                <c:pt idx="10">
                  <c:v>177</c:v>
                </c:pt>
                <c:pt idx="11">
                  <c:v>176</c:v>
                </c:pt>
                <c:pt idx="12">
                  <c:v>175</c:v>
                </c:pt>
                <c:pt idx="13">
                  <c:v>174</c:v>
                </c:pt>
                <c:pt idx="14">
                  <c:v>173</c:v>
                </c:pt>
                <c:pt idx="15">
                  <c:v>172</c:v>
                </c:pt>
                <c:pt idx="16">
                  <c:v>171</c:v>
                </c:pt>
                <c:pt idx="17">
                  <c:v>170</c:v>
                </c:pt>
                <c:pt idx="18">
                  <c:v>169</c:v>
                </c:pt>
                <c:pt idx="19">
                  <c:v>168</c:v>
                </c:pt>
                <c:pt idx="20">
                  <c:v>167</c:v>
                </c:pt>
                <c:pt idx="21">
                  <c:v>166</c:v>
                </c:pt>
                <c:pt idx="22">
                  <c:v>165</c:v>
                </c:pt>
                <c:pt idx="23">
                  <c:v>164</c:v>
                </c:pt>
                <c:pt idx="24">
                  <c:v>163</c:v>
                </c:pt>
                <c:pt idx="25">
                  <c:v>162</c:v>
                </c:pt>
                <c:pt idx="26">
                  <c:v>161</c:v>
                </c:pt>
                <c:pt idx="27">
                  <c:v>160</c:v>
                </c:pt>
                <c:pt idx="28">
                  <c:v>159</c:v>
                </c:pt>
                <c:pt idx="29">
                  <c:v>158</c:v>
                </c:pt>
                <c:pt idx="30">
                  <c:v>157</c:v>
                </c:pt>
                <c:pt idx="31">
                  <c:v>156</c:v>
                </c:pt>
                <c:pt idx="32">
                  <c:v>155</c:v>
                </c:pt>
                <c:pt idx="33">
                  <c:v>154</c:v>
                </c:pt>
                <c:pt idx="34">
                  <c:v>153</c:v>
                </c:pt>
                <c:pt idx="35">
                  <c:v>152</c:v>
                </c:pt>
                <c:pt idx="36">
                  <c:v>151</c:v>
                </c:pt>
                <c:pt idx="37">
                  <c:v>150</c:v>
                </c:pt>
                <c:pt idx="38">
                  <c:v>149</c:v>
                </c:pt>
                <c:pt idx="39">
                  <c:v>148</c:v>
                </c:pt>
                <c:pt idx="40">
                  <c:v>147</c:v>
                </c:pt>
                <c:pt idx="41">
                  <c:v>146</c:v>
                </c:pt>
                <c:pt idx="42">
                  <c:v>145</c:v>
                </c:pt>
                <c:pt idx="43">
                  <c:v>144</c:v>
                </c:pt>
                <c:pt idx="44">
                  <c:v>143</c:v>
                </c:pt>
                <c:pt idx="45">
                  <c:v>142</c:v>
                </c:pt>
                <c:pt idx="46">
                  <c:v>141</c:v>
                </c:pt>
                <c:pt idx="47">
                  <c:v>140</c:v>
                </c:pt>
                <c:pt idx="48">
                  <c:v>139</c:v>
                </c:pt>
                <c:pt idx="49">
                  <c:v>138</c:v>
                </c:pt>
                <c:pt idx="50">
                  <c:v>137</c:v>
                </c:pt>
                <c:pt idx="51">
                  <c:v>136</c:v>
                </c:pt>
                <c:pt idx="52">
                  <c:v>135</c:v>
                </c:pt>
                <c:pt idx="53">
                  <c:v>134</c:v>
                </c:pt>
                <c:pt idx="54">
                  <c:v>133</c:v>
                </c:pt>
                <c:pt idx="55">
                  <c:v>132</c:v>
                </c:pt>
                <c:pt idx="56">
                  <c:v>131</c:v>
                </c:pt>
                <c:pt idx="57">
                  <c:v>130</c:v>
                </c:pt>
                <c:pt idx="58">
                  <c:v>129</c:v>
                </c:pt>
                <c:pt idx="59">
                  <c:v>128</c:v>
                </c:pt>
                <c:pt idx="60">
                  <c:v>127</c:v>
                </c:pt>
                <c:pt idx="61">
                  <c:v>126</c:v>
                </c:pt>
                <c:pt idx="62">
                  <c:v>125</c:v>
                </c:pt>
                <c:pt idx="63">
                  <c:v>124</c:v>
                </c:pt>
                <c:pt idx="64">
                  <c:v>123</c:v>
                </c:pt>
                <c:pt idx="65">
                  <c:v>122</c:v>
                </c:pt>
                <c:pt idx="66">
                  <c:v>121</c:v>
                </c:pt>
                <c:pt idx="67">
                  <c:v>120</c:v>
                </c:pt>
                <c:pt idx="68">
                  <c:v>119</c:v>
                </c:pt>
                <c:pt idx="69">
                  <c:v>118</c:v>
                </c:pt>
                <c:pt idx="70">
                  <c:v>117</c:v>
                </c:pt>
                <c:pt idx="71">
                  <c:v>116</c:v>
                </c:pt>
                <c:pt idx="72">
                  <c:v>115</c:v>
                </c:pt>
                <c:pt idx="73">
                  <c:v>114</c:v>
                </c:pt>
                <c:pt idx="74">
                  <c:v>113</c:v>
                </c:pt>
                <c:pt idx="75">
                  <c:v>112</c:v>
                </c:pt>
                <c:pt idx="76">
                  <c:v>111</c:v>
                </c:pt>
                <c:pt idx="77">
                  <c:v>110</c:v>
                </c:pt>
                <c:pt idx="78">
                  <c:v>109</c:v>
                </c:pt>
                <c:pt idx="79">
                  <c:v>108</c:v>
                </c:pt>
                <c:pt idx="80">
                  <c:v>107</c:v>
                </c:pt>
                <c:pt idx="81">
                  <c:v>106</c:v>
                </c:pt>
                <c:pt idx="82">
                  <c:v>105</c:v>
                </c:pt>
                <c:pt idx="83">
                  <c:v>104</c:v>
                </c:pt>
                <c:pt idx="84">
                  <c:v>103</c:v>
                </c:pt>
                <c:pt idx="85">
                  <c:v>102</c:v>
                </c:pt>
                <c:pt idx="86">
                  <c:v>101</c:v>
                </c:pt>
                <c:pt idx="87">
                  <c:v>100</c:v>
                </c:pt>
                <c:pt idx="88">
                  <c:v>101</c:v>
                </c:pt>
                <c:pt idx="89">
                  <c:v>102</c:v>
                </c:pt>
                <c:pt idx="90">
                  <c:v>103</c:v>
                </c:pt>
                <c:pt idx="91">
                  <c:v>104</c:v>
                </c:pt>
                <c:pt idx="92">
                  <c:v>105</c:v>
                </c:pt>
                <c:pt idx="93">
                  <c:v>106</c:v>
                </c:pt>
                <c:pt idx="94">
                  <c:v>107</c:v>
                </c:pt>
                <c:pt idx="95">
                  <c:v>108</c:v>
                </c:pt>
                <c:pt idx="96">
                  <c:v>109</c:v>
                </c:pt>
                <c:pt idx="97">
                  <c:v>110</c:v>
                </c:pt>
                <c:pt idx="98">
                  <c:v>111</c:v>
                </c:pt>
                <c:pt idx="99">
                  <c:v>112</c:v>
                </c:pt>
                <c:pt idx="100">
                  <c:v>113</c:v>
                </c:pt>
                <c:pt idx="101">
                  <c:v>114</c:v>
                </c:pt>
                <c:pt idx="102">
                  <c:v>115</c:v>
                </c:pt>
                <c:pt idx="103">
                  <c:v>116</c:v>
                </c:pt>
                <c:pt idx="104">
                  <c:v>117</c:v>
                </c:pt>
                <c:pt idx="105">
                  <c:v>118</c:v>
                </c:pt>
                <c:pt idx="106">
                  <c:v>119</c:v>
                </c:pt>
                <c:pt idx="107">
                  <c:v>120</c:v>
                </c:pt>
                <c:pt idx="108">
                  <c:v>121</c:v>
                </c:pt>
                <c:pt idx="109">
                  <c:v>122</c:v>
                </c:pt>
                <c:pt idx="110">
                  <c:v>123</c:v>
                </c:pt>
                <c:pt idx="111">
                  <c:v>124</c:v>
                </c:pt>
                <c:pt idx="112">
                  <c:v>125</c:v>
                </c:pt>
                <c:pt idx="113">
                  <c:v>126</c:v>
                </c:pt>
                <c:pt idx="114">
                  <c:v>127</c:v>
                </c:pt>
                <c:pt idx="115">
                  <c:v>128</c:v>
                </c:pt>
                <c:pt idx="116">
                  <c:v>129</c:v>
                </c:pt>
                <c:pt idx="117">
                  <c:v>130</c:v>
                </c:pt>
                <c:pt idx="118">
                  <c:v>131</c:v>
                </c:pt>
                <c:pt idx="119">
                  <c:v>132</c:v>
                </c:pt>
                <c:pt idx="120">
                  <c:v>133</c:v>
                </c:pt>
                <c:pt idx="121">
                  <c:v>134</c:v>
                </c:pt>
                <c:pt idx="122">
                  <c:v>135</c:v>
                </c:pt>
                <c:pt idx="123">
                  <c:v>136</c:v>
                </c:pt>
                <c:pt idx="124">
                  <c:v>137</c:v>
                </c:pt>
                <c:pt idx="125">
                  <c:v>138</c:v>
                </c:pt>
                <c:pt idx="126">
                  <c:v>139</c:v>
                </c:pt>
                <c:pt idx="127">
                  <c:v>140</c:v>
                </c:pt>
                <c:pt idx="128">
                  <c:v>141</c:v>
                </c:pt>
                <c:pt idx="129">
                  <c:v>142</c:v>
                </c:pt>
                <c:pt idx="130">
                  <c:v>143</c:v>
                </c:pt>
                <c:pt idx="131">
                  <c:v>144</c:v>
                </c:pt>
                <c:pt idx="132">
                  <c:v>145</c:v>
                </c:pt>
                <c:pt idx="133">
                  <c:v>146</c:v>
                </c:pt>
                <c:pt idx="134">
                  <c:v>147</c:v>
                </c:pt>
                <c:pt idx="135">
                  <c:v>148</c:v>
                </c:pt>
                <c:pt idx="136">
                  <c:v>149</c:v>
                </c:pt>
                <c:pt idx="137">
                  <c:v>150</c:v>
                </c:pt>
                <c:pt idx="138">
                  <c:v>151</c:v>
                </c:pt>
                <c:pt idx="139">
                  <c:v>152</c:v>
                </c:pt>
                <c:pt idx="140">
                  <c:v>153</c:v>
                </c:pt>
                <c:pt idx="141">
                  <c:v>154</c:v>
                </c:pt>
                <c:pt idx="142">
                  <c:v>155</c:v>
                </c:pt>
                <c:pt idx="143">
                  <c:v>156</c:v>
                </c:pt>
                <c:pt idx="144">
                  <c:v>157</c:v>
                </c:pt>
                <c:pt idx="145">
                  <c:v>158</c:v>
                </c:pt>
                <c:pt idx="146">
                  <c:v>159</c:v>
                </c:pt>
                <c:pt idx="147">
                  <c:v>160</c:v>
                </c:pt>
                <c:pt idx="148">
                  <c:v>161</c:v>
                </c:pt>
                <c:pt idx="149">
                  <c:v>162</c:v>
                </c:pt>
                <c:pt idx="150">
                  <c:v>163</c:v>
                </c:pt>
                <c:pt idx="151">
                  <c:v>164</c:v>
                </c:pt>
                <c:pt idx="152">
                  <c:v>165</c:v>
                </c:pt>
                <c:pt idx="153">
                  <c:v>166</c:v>
                </c:pt>
                <c:pt idx="154">
                  <c:v>167</c:v>
                </c:pt>
                <c:pt idx="155">
                  <c:v>168</c:v>
                </c:pt>
                <c:pt idx="156">
                  <c:v>169</c:v>
                </c:pt>
                <c:pt idx="157">
                  <c:v>170</c:v>
                </c:pt>
                <c:pt idx="158">
                  <c:v>171</c:v>
                </c:pt>
                <c:pt idx="159">
                  <c:v>172</c:v>
                </c:pt>
                <c:pt idx="160">
                  <c:v>173</c:v>
                </c:pt>
                <c:pt idx="161">
                  <c:v>174</c:v>
                </c:pt>
                <c:pt idx="162">
                  <c:v>175</c:v>
                </c:pt>
                <c:pt idx="163">
                  <c:v>176</c:v>
                </c:pt>
                <c:pt idx="164">
                  <c:v>177</c:v>
                </c:pt>
                <c:pt idx="165">
                  <c:v>178</c:v>
                </c:pt>
                <c:pt idx="166">
                  <c:v>179</c:v>
                </c:pt>
                <c:pt idx="167">
                  <c:v>180</c:v>
                </c:pt>
                <c:pt idx="168">
                  <c:v>181</c:v>
                </c:pt>
                <c:pt idx="169">
                  <c:v>182</c:v>
                </c:pt>
                <c:pt idx="170">
                  <c:v>183</c:v>
                </c:pt>
                <c:pt idx="171">
                  <c:v>184</c:v>
                </c:pt>
                <c:pt idx="172">
                  <c:v>185</c:v>
                </c:pt>
                <c:pt idx="173">
                  <c:v>186</c:v>
                </c:pt>
                <c:pt idx="174">
                  <c:v>187</c:v>
                </c:pt>
                <c:pt idx="175">
                  <c:v>188</c:v>
                </c:pt>
                <c:pt idx="176">
                  <c:v>189</c:v>
                </c:pt>
                <c:pt idx="177">
                  <c:v>190</c:v>
                </c:pt>
                <c:pt idx="178">
                  <c:v>191</c:v>
                </c:pt>
                <c:pt idx="179">
                  <c:v>192</c:v>
                </c:pt>
                <c:pt idx="180">
                  <c:v>193</c:v>
                </c:pt>
                <c:pt idx="181">
                  <c:v>194</c:v>
                </c:pt>
                <c:pt idx="182">
                  <c:v>195</c:v>
                </c:pt>
                <c:pt idx="183">
                  <c:v>196</c:v>
                </c:pt>
                <c:pt idx="184">
                  <c:v>197</c:v>
                </c:pt>
                <c:pt idx="185">
                  <c:v>198</c:v>
                </c:pt>
                <c:pt idx="186">
                  <c:v>199</c:v>
                </c:pt>
                <c:pt idx="187">
                  <c:v>200</c:v>
                </c:pt>
                <c:pt idx="188">
                  <c:v>201</c:v>
                </c:pt>
                <c:pt idx="189">
                  <c:v>202</c:v>
                </c:pt>
                <c:pt idx="190">
                  <c:v>203</c:v>
                </c:pt>
                <c:pt idx="191">
                  <c:v>204</c:v>
                </c:pt>
                <c:pt idx="192">
                  <c:v>205</c:v>
                </c:pt>
                <c:pt idx="193">
                  <c:v>206</c:v>
                </c:pt>
                <c:pt idx="194">
                  <c:v>207</c:v>
                </c:pt>
                <c:pt idx="195">
                  <c:v>208</c:v>
                </c:pt>
                <c:pt idx="196">
                  <c:v>209</c:v>
                </c:pt>
                <c:pt idx="197">
                  <c:v>210</c:v>
                </c:pt>
                <c:pt idx="198">
                  <c:v>211</c:v>
                </c:pt>
                <c:pt idx="199">
                  <c:v>212</c:v>
                </c:pt>
                <c:pt idx="200">
                  <c:v>213</c:v>
                </c:pt>
                <c:pt idx="201">
                  <c:v>214</c:v>
                </c:pt>
                <c:pt idx="202">
                  <c:v>215</c:v>
                </c:pt>
                <c:pt idx="203">
                  <c:v>216</c:v>
                </c:pt>
                <c:pt idx="204">
                  <c:v>217</c:v>
                </c:pt>
                <c:pt idx="205">
                  <c:v>218</c:v>
                </c:pt>
                <c:pt idx="206">
                  <c:v>219</c:v>
                </c:pt>
                <c:pt idx="207">
                  <c:v>220</c:v>
                </c:pt>
                <c:pt idx="208">
                  <c:v>221</c:v>
                </c:pt>
                <c:pt idx="209">
                  <c:v>222</c:v>
                </c:pt>
                <c:pt idx="210">
                  <c:v>223</c:v>
                </c:pt>
                <c:pt idx="211">
                  <c:v>224</c:v>
                </c:pt>
                <c:pt idx="212">
                  <c:v>225</c:v>
                </c:pt>
                <c:pt idx="213">
                  <c:v>226</c:v>
                </c:pt>
                <c:pt idx="214">
                  <c:v>227</c:v>
                </c:pt>
                <c:pt idx="215">
                  <c:v>228</c:v>
                </c:pt>
                <c:pt idx="216">
                  <c:v>229</c:v>
                </c:pt>
                <c:pt idx="217">
                  <c:v>230</c:v>
                </c:pt>
                <c:pt idx="218">
                  <c:v>231</c:v>
                </c:pt>
                <c:pt idx="219">
                  <c:v>232</c:v>
                </c:pt>
                <c:pt idx="220">
                  <c:v>233</c:v>
                </c:pt>
                <c:pt idx="221">
                  <c:v>234</c:v>
                </c:pt>
                <c:pt idx="222">
                  <c:v>235</c:v>
                </c:pt>
                <c:pt idx="223">
                  <c:v>236</c:v>
                </c:pt>
                <c:pt idx="224">
                  <c:v>237</c:v>
                </c:pt>
                <c:pt idx="225">
                  <c:v>238</c:v>
                </c:pt>
                <c:pt idx="226">
                  <c:v>239</c:v>
                </c:pt>
                <c:pt idx="227">
                  <c:v>240</c:v>
                </c:pt>
                <c:pt idx="228">
                  <c:v>241</c:v>
                </c:pt>
                <c:pt idx="229">
                  <c:v>242</c:v>
                </c:pt>
                <c:pt idx="230">
                  <c:v>243</c:v>
                </c:pt>
                <c:pt idx="231">
                  <c:v>244</c:v>
                </c:pt>
                <c:pt idx="232">
                  <c:v>245</c:v>
                </c:pt>
                <c:pt idx="233">
                  <c:v>246</c:v>
                </c:pt>
                <c:pt idx="234">
                  <c:v>247</c:v>
                </c:pt>
                <c:pt idx="235">
                  <c:v>248</c:v>
                </c:pt>
                <c:pt idx="236">
                  <c:v>249</c:v>
                </c:pt>
                <c:pt idx="237">
                  <c:v>250</c:v>
                </c:pt>
                <c:pt idx="238">
                  <c:v>251</c:v>
                </c:pt>
                <c:pt idx="239">
                  <c:v>252</c:v>
                </c:pt>
                <c:pt idx="240">
                  <c:v>253</c:v>
                </c:pt>
                <c:pt idx="241">
                  <c:v>254</c:v>
                </c:pt>
                <c:pt idx="242">
                  <c:v>255</c:v>
                </c:pt>
                <c:pt idx="243">
                  <c:v>256</c:v>
                </c:pt>
                <c:pt idx="244">
                  <c:v>257</c:v>
                </c:pt>
                <c:pt idx="245">
                  <c:v>258</c:v>
                </c:pt>
                <c:pt idx="246">
                  <c:v>259</c:v>
                </c:pt>
                <c:pt idx="247">
                  <c:v>260</c:v>
                </c:pt>
                <c:pt idx="248">
                  <c:v>261</c:v>
                </c:pt>
                <c:pt idx="249">
                  <c:v>262</c:v>
                </c:pt>
                <c:pt idx="250">
                  <c:v>263</c:v>
                </c:pt>
                <c:pt idx="251">
                  <c:v>264</c:v>
                </c:pt>
                <c:pt idx="252">
                  <c:v>265</c:v>
                </c:pt>
                <c:pt idx="253">
                  <c:v>266</c:v>
                </c:pt>
                <c:pt idx="254">
                  <c:v>267</c:v>
                </c:pt>
                <c:pt idx="255">
                  <c:v>268</c:v>
                </c:pt>
                <c:pt idx="256">
                  <c:v>269</c:v>
                </c:pt>
                <c:pt idx="257">
                  <c:v>270</c:v>
                </c:pt>
                <c:pt idx="258">
                  <c:v>271</c:v>
                </c:pt>
                <c:pt idx="259">
                  <c:v>272</c:v>
                </c:pt>
                <c:pt idx="260">
                  <c:v>273</c:v>
                </c:pt>
                <c:pt idx="261">
                  <c:v>274</c:v>
                </c:pt>
                <c:pt idx="262">
                  <c:v>275</c:v>
                </c:pt>
                <c:pt idx="263">
                  <c:v>276</c:v>
                </c:pt>
                <c:pt idx="264">
                  <c:v>277</c:v>
                </c:pt>
                <c:pt idx="265">
                  <c:v>278</c:v>
                </c:pt>
                <c:pt idx="266">
                  <c:v>279</c:v>
                </c:pt>
                <c:pt idx="267">
                  <c:v>280</c:v>
                </c:pt>
                <c:pt idx="268">
                  <c:v>281</c:v>
                </c:pt>
                <c:pt idx="269">
                  <c:v>282</c:v>
                </c:pt>
                <c:pt idx="270">
                  <c:v>283</c:v>
                </c:pt>
                <c:pt idx="271">
                  <c:v>284</c:v>
                </c:pt>
                <c:pt idx="272">
                  <c:v>285</c:v>
                </c:pt>
                <c:pt idx="273">
                  <c:v>286</c:v>
                </c:pt>
                <c:pt idx="274">
                  <c:v>287</c:v>
                </c:pt>
                <c:pt idx="275">
                  <c:v>288</c:v>
                </c:pt>
                <c:pt idx="276">
                  <c:v>289</c:v>
                </c:pt>
                <c:pt idx="277">
                  <c:v>290</c:v>
                </c:pt>
                <c:pt idx="278">
                  <c:v>291</c:v>
                </c:pt>
                <c:pt idx="279">
                  <c:v>292</c:v>
                </c:pt>
                <c:pt idx="280">
                  <c:v>293</c:v>
                </c:pt>
                <c:pt idx="281">
                  <c:v>294</c:v>
                </c:pt>
                <c:pt idx="282">
                  <c:v>295</c:v>
                </c:pt>
                <c:pt idx="283">
                  <c:v>296</c:v>
                </c:pt>
                <c:pt idx="284">
                  <c:v>297</c:v>
                </c:pt>
                <c:pt idx="285">
                  <c:v>298</c:v>
                </c:pt>
                <c:pt idx="286">
                  <c:v>299</c:v>
                </c:pt>
                <c:pt idx="287">
                  <c:v>300</c:v>
                </c:pt>
                <c:pt idx="288">
                  <c:v>301</c:v>
                </c:pt>
                <c:pt idx="289">
                  <c:v>302</c:v>
                </c:pt>
                <c:pt idx="290">
                  <c:v>303</c:v>
                </c:pt>
                <c:pt idx="291">
                  <c:v>304</c:v>
                </c:pt>
                <c:pt idx="292">
                  <c:v>305</c:v>
                </c:pt>
                <c:pt idx="293">
                  <c:v>306</c:v>
                </c:pt>
                <c:pt idx="294">
                  <c:v>307</c:v>
                </c:pt>
                <c:pt idx="295">
                  <c:v>308</c:v>
                </c:pt>
                <c:pt idx="296">
                  <c:v>309</c:v>
                </c:pt>
                <c:pt idx="297">
                  <c:v>310</c:v>
                </c:pt>
                <c:pt idx="298">
                  <c:v>311</c:v>
                </c:pt>
                <c:pt idx="299">
                  <c:v>312</c:v>
                </c:pt>
                <c:pt idx="300">
                  <c:v>313</c:v>
                </c:pt>
                <c:pt idx="301">
                  <c:v>314</c:v>
                </c:pt>
                <c:pt idx="302">
                  <c:v>315</c:v>
                </c:pt>
                <c:pt idx="303">
                  <c:v>316</c:v>
                </c:pt>
                <c:pt idx="304">
                  <c:v>317</c:v>
                </c:pt>
                <c:pt idx="305">
                  <c:v>318</c:v>
                </c:pt>
                <c:pt idx="306">
                  <c:v>319</c:v>
                </c:pt>
                <c:pt idx="307">
                  <c:v>320</c:v>
                </c:pt>
                <c:pt idx="308">
                  <c:v>321</c:v>
                </c:pt>
                <c:pt idx="309">
                  <c:v>322</c:v>
                </c:pt>
                <c:pt idx="310">
                  <c:v>323</c:v>
                </c:pt>
                <c:pt idx="311">
                  <c:v>324</c:v>
                </c:pt>
                <c:pt idx="312">
                  <c:v>325</c:v>
                </c:pt>
                <c:pt idx="313">
                  <c:v>326</c:v>
                </c:pt>
                <c:pt idx="314">
                  <c:v>327</c:v>
                </c:pt>
                <c:pt idx="315">
                  <c:v>328</c:v>
                </c:pt>
                <c:pt idx="316">
                  <c:v>329</c:v>
                </c:pt>
                <c:pt idx="317">
                  <c:v>330</c:v>
                </c:pt>
                <c:pt idx="318">
                  <c:v>331</c:v>
                </c:pt>
                <c:pt idx="319">
                  <c:v>332</c:v>
                </c:pt>
                <c:pt idx="320">
                  <c:v>333</c:v>
                </c:pt>
                <c:pt idx="321">
                  <c:v>334</c:v>
                </c:pt>
                <c:pt idx="322">
                  <c:v>335</c:v>
                </c:pt>
                <c:pt idx="323">
                  <c:v>336</c:v>
                </c:pt>
                <c:pt idx="324">
                  <c:v>337</c:v>
                </c:pt>
                <c:pt idx="325">
                  <c:v>338</c:v>
                </c:pt>
                <c:pt idx="326">
                  <c:v>339</c:v>
                </c:pt>
                <c:pt idx="327">
                  <c:v>340</c:v>
                </c:pt>
                <c:pt idx="328">
                  <c:v>341</c:v>
                </c:pt>
                <c:pt idx="329">
                  <c:v>342</c:v>
                </c:pt>
                <c:pt idx="330">
                  <c:v>343</c:v>
                </c:pt>
                <c:pt idx="331">
                  <c:v>344</c:v>
                </c:pt>
                <c:pt idx="332">
                  <c:v>345</c:v>
                </c:pt>
                <c:pt idx="333">
                  <c:v>346</c:v>
                </c:pt>
                <c:pt idx="334">
                  <c:v>347</c:v>
                </c:pt>
                <c:pt idx="335">
                  <c:v>348</c:v>
                </c:pt>
                <c:pt idx="336">
                  <c:v>349</c:v>
                </c:pt>
                <c:pt idx="337">
                  <c:v>350</c:v>
                </c:pt>
                <c:pt idx="338">
                  <c:v>349</c:v>
                </c:pt>
                <c:pt idx="339">
                  <c:v>348</c:v>
                </c:pt>
                <c:pt idx="340">
                  <c:v>347</c:v>
                </c:pt>
                <c:pt idx="341">
                  <c:v>346</c:v>
                </c:pt>
                <c:pt idx="342">
                  <c:v>345</c:v>
                </c:pt>
                <c:pt idx="343">
                  <c:v>344</c:v>
                </c:pt>
                <c:pt idx="344">
                  <c:v>343</c:v>
                </c:pt>
                <c:pt idx="345">
                  <c:v>342</c:v>
                </c:pt>
                <c:pt idx="346">
                  <c:v>341</c:v>
                </c:pt>
                <c:pt idx="347">
                  <c:v>340</c:v>
                </c:pt>
                <c:pt idx="348">
                  <c:v>339</c:v>
                </c:pt>
                <c:pt idx="349">
                  <c:v>338</c:v>
                </c:pt>
                <c:pt idx="350">
                  <c:v>337</c:v>
                </c:pt>
                <c:pt idx="351">
                  <c:v>336</c:v>
                </c:pt>
                <c:pt idx="352">
                  <c:v>335</c:v>
                </c:pt>
                <c:pt idx="353">
                  <c:v>334</c:v>
                </c:pt>
                <c:pt idx="354">
                  <c:v>333</c:v>
                </c:pt>
                <c:pt idx="355">
                  <c:v>332</c:v>
                </c:pt>
                <c:pt idx="356">
                  <c:v>331</c:v>
                </c:pt>
                <c:pt idx="357">
                  <c:v>330</c:v>
                </c:pt>
                <c:pt idx="358">
                  <c:v>329</c:v>
                </c:pt>
                <c:pt idx="359">
                  <c:v>328</c:v>
                </c:pt>
                <c:pt idx="360">
                  <c:v>327</c:v>
                </c:pt>
                <c:pt idx="361">
                  <c:v>326</c:v>
                </c:pt>
                <c:pt idx="362">
                  <c:v>325</c:v>
                </c:pt>
                <c:pt idx="363">
                  <c:v>324</c:v>
                </c:pt>
                <c:pt idx="364">
                  <c:v>323</c:v>
                </c:pt>
                <c:pt idx="365">
                  <c:v>322</c:v>
                </c:pt>
                <c:pt idx="366">
                  <c:v>321</c:v>
                </c:pt>
                <c:pt idx="367">
                  <c:v>320</c:v>
                </c:pt>
                <c:pt idx="368">
                  <c:v>319</c:v>
                </c:pt>
                <c:pt idx="369">
                  <c:v>318</c:v>
                </c:pt>
                <c:pt idx="370">
                  <c:v>317</c:v>
                </c:pt>
                <c:pt idx="371">
                  <c:v>316</c:v>
                </c:pt>
                <c:pt idx="372">
                  <c:v>315</c:v>
                </c:pt>
                <c:pt idx="373">
                  <c:v>314</c:v>
                </c:pt>
                <c:pt idx="374">
                  <c:v>313</c:v>
                </c:pt>
                <c:pt idx="375">
                  <c:v>312</c:v>
                </c:pt>
                <c:pt idx="376">
                  <c:v>311</c:v>
                </c:pt>
                <c:pt idx="377">
                  <c:v>310</c:v>
                </c:pt>
                <c:pt idx="378">
                  <c:v>309</c:v>
                </c:pt>
                <c:pt idx="379">
                  <c:v>308</c:v>
                </c:pt>
                <c:pt idx="380">
                  <c:v>307</c:v>
                </c:pt>
                <c:pt idx="381">
                  <c:v>306</c:v>
                </c:pt>
                <c:pt idx="382">
                  <c:v>305</c:v>
                </c:pt>
                <c:pt idx="383">
                  <c:v>304</c:v>
                </c:pt>
                <c:pt idx="384">
                  <c:v>303</c:v>
                </c:pt>
                <c:pt idx="385">
                  <c:v>302</c:v>
                </c:pt>
                <c:pt idx="386">
                  <c:v>301</c:v>
                </c:pt>
                <c:pt idx="387">
                  <c:v>300</c:v>
                </c:pt>
                <c:pt idx="388">
                  <c:v>299</c:v>
                </c:pt>
                <c:pt idx="389">
                  <c:v>298</c:v>
                </c:pt>
                <c:pt idx="390">
                  <c:v>297</c:v>
                </c:pt>
                <c:pt idx="391">
                  <c:v>296</c:v>
                </c:pt>
                <c:pt idx="392">
                  <c:v>295</c:v>
                </c:pt>
                <c:pt idx="393">
                  <c:v>294</c:v>
                </c:pt>
                <c:pt idx="394">
                  <c:v>293</c:v>
                </c:pt>
                <c:pt idx="395">
                  <c:v>292</c:v>
                </c:pt>
                <c:pt idx="396">
                  <c:v>291</c:v>
                </c:pt>
                <c:pt idx="397">
                  <c:v>290</c:v>
                </c:pt>
                <c:pt idx="398">
                  <c:v>289</c:v>
                </c:pt>
                <c:pt idx="399">
                  <c:v>288</c:v>
                </c:pt>
                <c:pt idx="400">
                  <c:v>287</c:v>
                </c:pt>
                <c:pt idx="401">
                  <c:v>286</c:v>
                </c:pt>
                <c:pt idx="402">
                  <c:v>285</c:v>
                </c:pt>
                <c:pt idx="403">
                  <c:v>284</c:v>
                </c:pt>
                <c:pt idx="404">
                  <c:v>283</c:v>
                </c:pt>
                <c:pt idx="405">
                  <c:v>282</c:v>
                </c:pt>
                <c:pt idx="406">
                  <c:v>281</c:v>
                </c:pt>
                <c:pt idx="407">
                  <c:v>280</c:v>
                </c:pt>
                <c:pt idx="408">
                  <c:v>279</c:v>
                </c:pt>
                <c:pt idx="409">
                  <c:v>278</c:v>
                </c:pt>
                <c:pt idx="410">
                  <c:v>277</c:v>
                </c:pt>
                <c:pt idx="411">
                  <c:v>276</c:v>
                </c:pt>
                <c:pt idx="412">
                  <c:v>275</c:v>
                </c:pt>
                <c:pt idx="413">
                  <c:v>274</c:v>
                </c:pt>
                <c:pt idx="414">
                  <c:v>273</c:v>
                </c:pt>
                <c:pt idx="415">
                  <c:v>272</c:v>
                </c:pt>
                <c:pt idx="416">
                  <c:v>271</c:v>
                </c:pt>
                <c:pt idx="417">
                  <c:v>270</c:v>
                </c:pt>
                <c:pt idx="418">
                  <c:v>269</c:v>
                </c:pt>
                <c:pt idx="419">
                  <c:v>268</c:v>
                </c:pt>
                <c:pt idx="420">
                  <c:v>267</c:v>
                </c:pt>
                <c:pt idx="421">
                  <c:v>266</c:v>
                </c:pt>
                <c:pt idx="422">
                  <c:v>265</c:v>
                </c:pt>
                <c:pt idx="423">
                  <c:v>264</c:v>
                </c:pt>
                <c:pt idx="424">
                  <c:v>263</c:v>
                </c:pt>
                <c:pt idx="425">
                  <c:v>262</c:v>
                </c:pt>
                <c:pt idx="426">
                  <c:v>261</c:v>
                </c:pt>
                <c:pt idx="427">
                  <c:v>260</c:v>
                </c:pt>
                <c:pt idx="428">
                  <c:v>259</c:v>
                </c:pt>
                <c:pt idx="429">
                  <c:v>258</c:v>
                </c:pt>
                <c:pt idx="430">
                  <c:v>257</c:v>
                </c:pt>
                <c:pt idx="431">
                  <c:v>256</c:v>
                </c:pt>
                <c:pt idx="432">
                  <c:v>255</c:v>
                </c:pt>
                <c:pt idx="433">
                  <c:v>254</c:v>
                </c:pt>
                <c:pt idx="434">
                  <c:v>253</c:v>
                </c:pt>
                <c:pt idx="435">
                  <c:v>252</c:v>
                </c:pt>
                <c:pt idx="436">
                  <c:v>251</c:v>
                </c:pt>
                <c:pt idx="437">
                  <c:v>250</c:v>
                </c:pt>
                <c:pt idx="438">
                  <c:v>249</c:v>
                </c:pt>
                <c:pt idx="439">
                  <c:v>248</c:v>
                </c:pt>
                <c:pt idx="440">
                  <c:v>247</c:v>
                </c:pt>
                <c:pt idx="441">
                  <c:v>246</c:v>
                </c:pt>
                <c:pt idx="442">
                  <c:v>245</c:v>
                </c:pt>
                <c:pt idx="443">
                  <c:v>244</c:v>
                </c:pt>
                <c:pt idx="444">
                  <c:v>243</c:v>
                </c:pt>
                <c:pt idx="445">
                  <c:v>242</c:v>
                </c:pt>
                <c:pt idx="446">
                  <c:v>241</c:v>
                </c:pt>
                <c:pt idx="447">
                  <c:v>240</c:v>
                </c:pt>
                <c:pt idx="448">
                  <c:v>239</c:v>
                </c:pt>
                <c:pt idx="449">
                  <c:v>238</c:v>
                </c:pt>
                <c:pt idx="450">
                  <c:v>237</c:v>
                </c:pt>
                <c:pt idx="451">
                  <c:v>236</c:v>
                </c:pt>
                <c:pt idx="452">
                  <c:v>235</c:v>
                </c:pt>
                <c:pt idx="453">
                  <c:v>234</c:v>
                </c:pt>
                <c:pt idx="454">
                  <c:v>233</c:v>
                </c:pt>
                <c:pt idx="455">
                  <c:v>232</c:v>
                </c:pt>
                <c:pt idx="456">
                  <c:v>231</c:v>
                </c:pt>
                <c:pt idx="457">
                  <c:v>230</c:v>
                </c:pt>
                <c:pt idx="458">
                  <c:v>229</c:v>
                </c:pt>
                <c:pt idx="459">
                  <c:v>228</c:v>
                </c:pt>
                <c:pt idx="460">
                  <c:v>227</c:v>
                </c:pt>
                <c:pt idx="461">
                  <c:v>226</c:v>
                </c:pt>
                <c:pt idx="462">
                  <c:v>225</c:v>
                </c:pt>
                <c:pt idx="463">
                  <c:v>224</c:v>
                </c:pt>
                <c:pt idx="464">
                  <c:v>223</c:v>
                </c:pt>
                <c:pt idx="465">
                  <c:v>222</c:v>
                </c:pt>
                <c:pt idx="466">
                  <c:v>221</c:v>
                </c:pt>
                <c:pt idx="467">
                  <c:v>220</c:v>
                </c:pt>
                <c:pt idx="468">
                  <c:v>219</c:v>
                </c:pt>
                <c:pt idx="469">
                  <c:v>218</c:v>
                </c:pt>
                <c:pt idx="470">
                  <c:v>217</c:v>
                </c:pt>
                <c:pt idx="471">
                  <c:v>216</c:v>
                </c:pt>
                <c:pt idx="472">
                  <c:v>215</c:v>
                </c:pt>
                <c:pt idx="473">
                  <c:v>214</c:v>
                </c:pt>
                <c:pt idx="474">
                  <c:v>213</c:v>
                </c:pt>
                <c:pt idx="475">
                  <c:v>212</c:v>
                </c:pt>
                <c:pt idx="476">
                  <c:v>211</c:v>
                </c:pt>
                <c:pt idx="477">
                  <c:v>210</c:v>
                </c:pt>
                <c:pt idx="478">
                  <c:v>209</c:v>
                </c:pt>
                <c:pt idx="479">
                  <c:v>208</c:v>
                </c:pt>
                <c:pt idx="480">
                  <c:v>207</c:v>
                </c:pt>
                <c:pt idx="481">
                  <c:v>206</c:v>
                </c:pt>
                <c:pt idx="482">
                  <c:v>205</c:v>
                </c:pt>
                <c:pt idx="483">
                  <c:v>204</c:v>
                </c:pt>
                <c:pt idx="484">
                  <c:v>203</c:v>
                </c:pt>
                <c:pt idx="485">
                  <c:v>202</c:v>
                </c:pt>
                <c:pt idx="486">
                  <c:v>201</c:v>
                </c:pt>
                <c:pt idx="487">
                  <c:v>200</c:v>
                </c:pt>
                <c:pt idx="488">
                  <c:v>199</c:v>
                </c:pt>
                <c:pt idx="489">
                  <c:v>198</c:v>
                </c:pt>
                <c:pt idx="490">
                  <c:v>197</c:v>
                </c:pt>
                <c:pt idx="491">
                  <c:v>196</c:v>
                </c:pt>
                <c:pt idx="492">
                  <c:v>195</c:v>
                </c:pt>
                <c:pt idx="493">
                  <c:v>194</c:v>
                </c:pt>
                <c:pt idx="494">
                  <c:v>193</c:v>
                </c:pt>
                <c:pt idx="495">
                  <c:v>192</c:v>
                </c:pt>
                <c:pt idx="496">
                  <c:v>191</c:v>
                </c:pt>
                <c:pt idx="497">
                  <c:v>190</c:v>
                </c:pt>
                <c:pt idx="498">
                  <c:v>189</c:v>
                </c:pt>
                <c:pt idx="499">
                  <c:v>188</c:v>
                </c:pt>
                <c:pt idx="500">
                  <c:v>187</c:v>
                </c:pt>
                <c:pt idx="501">
                  <c:v>186</c:v>
                </c:pt>
                <c:pt idx="502">
                  <c:v>185</c:v>
                </c:pt>
                <c:pt idx="503">
                  <c:v>184</c:v>
                </c:pt>
                <c:pt idx="504">
                  <c:v>183</c:v>
                </c:pt>
                <c:pt idx="505">
                  <c:v>182</c:v>
                </c:pt>
                <c:pt idx="506">
                  <c:v>181</c:v>
                </c:pt>
                <c:pt idx="507">
                  <c:v>180</c:v>
                </c:pt>
                <c:pt idx="508">
                  <c:v>179</c:v>
                </c:pt>
                <c:pt idx="509">
                  <c:v>178</c:v>
                </c:pt>
                <c:pt idx="510">
                  <c:v>177</c:v>
                </c:pt>
                <c:pt idx="511">
                  <c:v>176</c:v>
                </c:pt>
                <c:pt idx="512">
                  <c:v>175</c:v>
                </c:pt>
                <c:pt idx="513">
                  <c:v>174</c:v>
                </c:pt>
                <c:pt idx="514">
                  <c:v>173</c:v>
                </c:pt>
                <c:pt idx="515">
                  <c:v>172</c:v>
                </c:pt>
                <c:pt idx="516">
                  <c:v>171</c:v>
                </c:pt>
                <c:pt idx="517">
                  <c:v>170</c:v>
                </c:pt>
                <c:pt idx="518">
                  <c:v>169</c:v>
                </c:pt>
                <c:pt idx="519">
                  <c:v>168</c:v>
                </c:pt>
                <c:pt idx="520">
                  <c:v>167</c:v>
                </c:pt>
                <c:pt idx="521">
                  <c:v>166</c:v>
                </c:pt>
                <c:pt idx="522">
                  <c:v>165</c:v>
                </c:pt>
                <c:pt idx="523">
                  <c:v>164</c:v>
                </c:pt>
                <c:pt idx="524">
                  <c:v>163</c:v>
                </c:pt>
                <c:pt idx="525">
                  <c:v>162</c:v>
                </c:pt>
                <c:pt idx="526">
                  <c:v>161</c:v>
                </c:pt>
                <c:pt idx="527">
                  <c:v>160</c:v>
                </c:pt>
                <c:pt idx="528">
                  <c:v>159</c:v>
                </c:pt>
                <c:pt idx="529">
                  <c:v>158</c:v>
                </c:pt>
                <c:pt idx="530">
                  <c:v>157</c:v>
                </c:pt>
                <c:pt idx="531">
                  <c:v>156</c:v>
                </c:pt>
                <c:pt idx="532">
                  <c:v>155</c:v>
                </c:pt>
                <c:pt idx="533">
                  <c:v>154</c:v>
                </c:pt>
                <c:pt idx="534">
                  <c:v>153</c:v>
                </c:pt>
                <c:pt idx="535">
                  <c:v>152</c:v>
                </c:pt>
                <c:pt idx="536">
                  <c:v>151</c:v>
                </c:pt>
                <c:pt idx="537">
                  <c:v>150</c:v>
                </c:pt>
                <c:pt idx="538">
                  <c:v>149</c:v>
                </c:pt>
                <c:pt idx="539">
                  <c:v>148</c:v>
                </c:pt>
                <c:pt idx="540">
                  <c:v>147</c:v>
                </c:pt>
                <c:pt idx="541">
                  <c:v>146</c:v>
                </c:pt>
                <c:pt idx="542">
                  <c:v>145</c:v>
                </c:pt>
                <c:pt idx="543">
                  <c:v>144</c:v>
                </c:pt>
                <c:pt idx="544">
                  <c:v>143</c:v>
                </c:pt>
                <c:pt idx="545">
                  <c:v>142</c:v>
                </c:pt>
                <c:pt idx="546">
                  <c:v>141</c:v>
                </c:pt>
                <c:pt idx="547">
                  <c:v>140</c:v>
                </c:pt>
                <c:pt idx="548">
                  <c:v>139</c:v>
                </c:pt>
                <c:pt idx="549">
                  <c:v>138</c:v>
                </c:pt>
                <c:pt idx="550">
                  <c:v>137</c:v>
                </c:pt>
                <c:pt idx="551">
                  <c:v>136</c:v>
                </c:pt>
                <c:pt idx="552">
                  <c:v>135</c:v>
                </c:pt>
                <c:pt idx="553">
                  <c:v>134</c:v>
                </c:pt>
                <c:pt idx="554">
                  <c:v>133</c:v>
                </c:pt>
                <c:pt idx="555">
                  <c:v>132</c:v>
                </c:pt>
                <c:pt idx="556">
                  <c:v>131</c:v>
                </c:pt>
                <c:pt idx="557">
                  <c:v>130</c:v>
                </c:pt>
                <c:pt idx="558">
                  <c:v>129</c:v>
                </c:pt>
                <c:pt idx="559">
                  <c:v>128</c:v>
                </c:pt>
                <c:pt idx="560">
                  <c:v>127</c:v>
                </c:pt>
                <c:pt idx="561">
                  <c:v>126</c:v>
                </c:pt>
                <c:pt idx="562">
                  <c:v>125</c:v>
                </c:pt>
                <c:pt idx="563">
                  <c:v>124</c:v>
                </c:pt>
                <c:pt idx="564">
                  <c:v>123</c:v>
                </c:pt>
                <c:pt idx="565">
                  <c:v>122</c:v>
                </c:pt>
                <c:pt idx="566">
                  <c:v>121</c:v>
                </c:pt>
                <c:pt idx="567">
                  <c:v>120</c:v>
                </c:pt>
                <c:pt idx="568">
                  <c:v>119</c:v>
                </c:pt>
                <c:pt idx="569">
                  <c:v>118</c:v>
                </c:pt>
                <c:pt idx="570">
                  <c:v>117</c:v>
                </c:pt>
                <c:pt idx="571">
                  <c:v>116</c:v>
                </c:pt>
                <c:pt idx="572">
                  <c:v>115</c:v>
                </c:pt>
                <c:pt idx="573">
                  <c:v>114</c:v>
                </c:pt>
                <c:pt idx="574">
                  <c:v>113</c:v>
                </c:pt>
                <c:pt idx="575">
                  <c:v>112</c:v>
                </c:pt>
                <c:pt idx="576">
                  <c:v>111</c:v>
                </c:pt>
                <c:pt idx="577">
                  <c:v>110</c:v>
                </c:pt>
                <c:pt idx="578">
                  <c:v>109</c:v>
                </c:pt>
                <c:pt idx="579">
                  <c:v>108</c:v>
                </c:pt>
                <c:pt idx="580">
                  <c:v>107</c:v>
                </c:pt>
                <c:pt idx="581">
                  <c:v>106</c:v>
                </c:pt>
                <c:pt idx="582">
                  <c:v>105</c:v>
                </c:pt>
                <c:pt idx="583">
                  <c:v>104</c:v>
                </c:pt>
                <c:pt idx="584">
                  <c:v>103</c:v>
                </c:pt>
                <c:pt idx="585">
                  <c:v>102</c:v>
                </c:pt>
                <c:pt idx="586">
                  <c:v>101</c:v>
                </c:pt>
                <c:pt idx="587">
                  <c:v>100</c:v>
                </c:pt>
                <c:pt idx="588">
                  <c:v>99</c:v>
                </c:pt>
                <c:pt idx="589">
                  <c:v>98</c:v>
                </c:pt>
                <c:pt idx="590">
                  <c:v>97</c:v>
                </c:pt>
                <c:pt idx="591">
                  <c:v>96</c:v>
                </c:pt>
                <c:pt idx="592">
                  <c:v>95</c:v>
                </c:pt>
                <c:pt idx="593">
                  <c:v>94</c:v>
                </c:pt>
                <c:pt idx="594">
                  <c:v>93</c:v>
                </c:pt>
                <c:pt idx="595">
                  <c:v>92</c:v>
                </c:pt>
                <c:pt idx="596">
                  <c:v>91</c:v>
                </c:pt>
                <c:pt idx="597">
                  <c:v>90</c:v>
                </c:pt>
                <c:pt idx="598">
                  <c:v>89</c:v>
                </c:pt>
                <c:pt idx="599">
                  <c:v>88</c:v>
                </c:pt>
                <c:pt idx="600">
                  <c:v>87</c:v>
                </c:pt>
                <c:pt idx="601">
                  <c:v>86</c:v>
                </c:pt>
                <c:pt idx="602">
                  <c:v>85</c:v>
                </c:pt>
                <c:pt idx="603">
                  <c:v>84</c:v>
                </c:pt>
                <c:pt idx="604">
                  <c:v>83</c:v>
                </c:pt>
                <c:pt idx="605">
                  <c:v>82</c:v>
                </c:pt>
                <c:pt idx="606">
                  <c:v>81</c:v>
                </c:pt>
                <c:pt idx="607">
                  <c:v>80</c:v>
                </c:pt>
                <c:pt idx="608">
                  <c:v>79</c:v>
                </c:pt>
                <c:pt idx="609">
                  <c:v>78</c:v>
                </c:pt>
                <c:pt idx="610">
                  <c:v>77</c:v>
                </c:pt>
                <c:pt idx="611">
                  <c:v>76</c:v>
                </c:pt>
                <c:pt idx="612">
                  <c:v>75</c:v>
                </c:pt>
                <c:pt idx="613">
                  <c:v>74</c:v>
                </c:pt>
                <c:pt idx="614">
                  <c:v>73</c:v>
                </c:pt>
                <c:pt idx="615">
                  <c:v>72</c:v>
                </c:pt>
                <c:pt idx="616">
                  <c:v>71</c:v>
                </c:pt>
                <c:pt idx="617">
                  <c:v>70</c:v>
                </c:pt>
                <c:pt idx="618">
                  <c:v>69</c:v>
                </c:pt>
                <c:pt idx="619">
                  <c:v>68</c:v>
                </c:pt>
                <c:pt idx="620">
                  <c:v>67</c:v>
                </c:pt>
                <c:pt idx="621">
                  <c:v>66</c:v>
                </c:pt>
                <c:pt idx="622">
                  <c:v>65</c:v>
                </c:pt>
                <c:pt idx="623">
                  <c:v>64</c:v>
                </c:pt>
                <c:pt idx="624">
                  <c:v>63</c:v>
                </c:pt>
                <c:pt idx="625">
                  <c:v>62</c:v>
                </c:pt>
                <c:pt idx="626">
                  <c:v>61</c:v>
                </c:pt>
                <c:pt idx="627">
                  <c:v>60</c:v>
                </c:pt>
                <c:pt idx="628">
                  <c:v>59</c:v>
                </c:pt>
                <c:pt idx="629">
                  <c:v>58</c:v>
                </c:pt>
                <c:pt idx="630">
                  <c:v>57</c:v>
                </c:pt>
                <c:pt idx="631">
                  <c:v>56</c:v>
                </c:pt>
                <c:pt idx="632">
                  <c:v>55</c:v>
                </c:pt>
                <c:pt idx="633">
                  <c:v>54</c:v>
                </c:pt>
                <c:pt idx="634">
                  <c:v>53</c:v>
                </c:pt>
                <c:pt idx="635">
                  <c:v>52</c:v>
                </c:pt>
                <c:pt idx="636">
                  <c:v>51</c:v>
                </c:pt>
                <c:pt idx="637">
                  <c:v>50</c:v>
                </c:pt>
                <c:pt idx="638">
                  <c:v>51</c:v>
                </c:pt>
                <c:pt idx="639">
                  <c:v>52</c:v>
                </c:pt>
                <c:pt idx="640">
                  <c:v>53</c:v>
                </c:pt>
                <c:pt idx="641">
                  <c:v>54</c:v>
                </c:pt>
                <c:pt idx="642">
                  <c:v>55</c:v>
                </c:pt>
                <c:pt idx="643">
                  <c:v>56</c:v>
                </c:pt>
                <c:pt idx="644">
                  <c:v>57</c:v>
                </c:pt>
                <c:pt idx="645">
                  <c:v>58</c:v>
                </c:pt>
                <c:pt idx="646">
                  <c:v>59</c:v>
                </c:pt>
                <c:pt idx="647">
                  <c:v>60</c:v>
                </c:pt>
                <c:pt idx="648">
                  <c:v>61</c:v>
                </c:pt>
                <c:pt idx="649">
                  <c:v>62</c:v>
                </c:pt>
                <c:pt idx="650">
                  <c:v>63</c:v>
                </c:pt>
                <c:pt idx="651">
                  <c:v>64</c:v>
                </c:pt>
                <c:pt idx="652">
                  <c:v>65</c:v>
                </c:pt>
                <c:pt idx="653">
                  <c:v>66</c:v>
                </c:pt>
                <c:pt idx="654">
                  <c:v>67</c:v>
                </c:pt>
                <c:pt idx="655">
                  <c:v>68</c:v>
                </c:pt>
                <c:pt idx="656">
                  <c:v>69</c:v>
                </c:pt>
                <c:pt idx="657">
                  <c:v>70</c:v>
                </c:pt>
                <c:pt idx="658">
                  <c:v>71</c:v>
                </c:pt>
                <c:pt idx="659">
                  <c:v>72</c:v>
                </c:pt>
                <c:pt idx="660">
                  <c:v>73</c:v>
                </c:pt>
                <c:pt idx="661">
                  <c:v>74</c:v>
                </c:pt>
                <c:pt idx="662">
                  <c:v>75</c:v>
                </c:pt>
                <c:pt idx="663">
                  <c:v>76</c:v>
                </c:pt>
                <c:pt idx="664">
                  <c:v>77</c:v>
                </c:pt>
                <c:pt idx="665">
                  <c:v>78</c:v>
                </c:pt>
                <c:pt idx="666">
                  <c:v>79</c:v>
                </c:pt>
                <c:pt idx="667">
                  <c:v>80</c:v>
                </c:pt>
                <c:pt idx="668">
                  <c:v>81</c:v>
                </c:pt>
                <c:pt idx="669">
                  <c:v>82</c:v>
                </c:pt>
                <c:pt idx="670">
                  <c:v>83</c:v>
                </c:pt>
                <c:pt idx="671">
                  <c:v>84</c:v>
                </c:pt>
                <c:pt idx="672">
                  <c:v>85</c:v>
                </c:pt>
                <c:pt idx="673">
                  <c:v>86</c:v>
                </c:pt>
                <c:pt idx="674">
                  <c:v>87</c:v>
                </c:pt>
                <c:pt idx="675">
                  <c:v>88</c:v>
                </c:pt>
                <c:pt idx="676">
                  <c:v>89</c:v>
                </c:pt>
                <c:pt idx="677">
                  <c:v>90</c:v>
                </c:pt>
                <c:pt idx="678">
                  <c:v>91</c:v>
                </c:pt>
                <c:pt idx="679">
                  <c:v>92</c:v>
                </c:pt>
                <c:pt idx="680">
                  <c:v>93</c:v>
                </c:pt>
                <c:pt idx="681">
                  <c:v>94</c:v>
                </c:pt>
                <c:pt idx="682">
                  <c:v>95</c:v>
                </c:pt>
                <c:pt idx="683">
                  <c:v>96</c:v>
                </c:pt>
                <c:pt idx="684">
                  <c:v>97</c:v>
                </c:pt>
                <c:pt idx="685">
                  <c:v>98</c:v>
                </c:pt>
                <c:pt idx="686">
                  <c:v>99</c:v>
                </c:pt>
                <c:pt idx="687">
                  <c:v>100</c:v>
                </c:pt>
                <c:pt idx="688">
                  <c:v>101</c:v>
                </c:pt>
                <c:pt idx="689">
                  <c:v>102</c:v>
                </c:pt>
                <c:pt idx="690">
                  <c:v>103</c:v>
                </c:pt>
                <c:pt idx="691">
                  <c:v>104</c:v>
                </c:pt>
                <c:pt idx="692">
                  <c:v>105</c:v>
                </c:pt>
                <c:pt idx="693">
                  <c:v>106</c:v>
                </c:pt>
                <c:pt idx="694">
                  <c:v>107</c:v>
                </c:pt>
                <c:pt idx="695">
                  <c:v>108</c:v>
                </c:pt>
                <c:pt idx="696">
                  <c:v>109</c:v>
                </c:pt>
                <c:pt idx="697">
                  <c:v>110</c:v>
                </c:pt>
                <c:pt idx="698">
                  <c:v>111</c:v>
                </c:pt>
                <c:pt idx="699">
                  <c:v>112</c:v>
                </c:pt>
                <c:pt idx="700">
                  <c:v>113</c:v>
                </c:pt>
                <c:pt idx="701">
                  <c:v>114</c:v>
                </c:pt>
                <c:pt idx="702">
                  <c:v>115</c:v>
                </c:pt>
                <c:pt idx="703">
                  <c:v>116</c:v>
                </c:pt>
                <c:pt idx="704">
                  <c:v>117</c:v>
                </c:pt>
                <c:pt idx="705">
                  <c:v>118</c:v>
                </c:pt>
                <c:pt idx="706">
                  <c:v>119</c:v>
                </c:pt>
                <c:pt idx="707">
                  <c:v>120</c:v>
                </c:pt>
                <c:pt idx="708">
                  <c:v>121</c:v>
                </c:pt>
                <c:pt idx="709">
                  <c:v>122</c:v>
                </c:pt>
                <c:pt idx="710">
                  <c:v>123</c:v>
                </c:pt>
                <c:pt idx="711">
                  <c:v>124</c:v>
                </c:pt>
                <c:pt idx="712">
                  <c:v>125</c:v>
                </c:pt>
                <c:pt idx="713">
                  <c:v>126</c:v>
                </c:pt>
                <c:pt idx="714">
                  <c:v>127</c:v>
                </c:pt>
                <c:pt idx="715">
                  <c:v>128</c:v>
                </c:pt>
                <c:pt idx="716">
                  <c:v>129</c:v>
                </c:pt>
                <c:pt idx="717">
                  <c:v>130</c:v>
                </c:pt>
                <c:pt idx="718">
                  <c:v>131</c:v>
                </c:pt>
                <c:pt idx="719">
                  <c:v>132</c:v>
                </c:pt>
                <c:pt idx="720">
                  <c:v>133</c:v>
                </c:pt>
                <c:pt idx="721">
                  <c:v>134</c:v>
                </c:pt>
                <c:pt idx="722">
                  <c:v>135</c:v>
                </c:pt>
                <c:pt idx="723">
                  <c:v>136</c:v>
                </c:pt>
                <c:pt idx="724">
                  <c:v>137</c:v>
                </c:pt>
                <c:pt idx="725">
                  <c:v>138</c:v>
                </c:pt>
                <c:pt idx="726">
                  <c:v>139</c:v>
                </c:pt>
                <c:pt idx="727">
                  <c:v>140</c:v>
                </c:pt>
                <c:pt idx="728">
                  <c:v>141</c:v>
                </c:pt>
                <c:pt idx="729">
                  <c:v>142</c:v>
                </c:pt>
                <c:pt idx="730">
                  <c:v>143</c:v>
                </c:pt>
                <c:pt idx="731">
                  <c:v>144</c:v>
                </c:pt>
                <c:pt idx="732">
                  <c:v>145</c:v>
                </c:pt>
                <c:pt idx="733">
                  <c:v>146</c:v>
                </c:pt>
                <c:pt idx="734">
                  <c:v>147</c:v>
                </c:pt>
                <c:pt idx="735">
                  <c:v>148</c:v>
                </c:pt>
                <c:pt idx="736">
                  <c:v>149</c:v>
                </c:pt>
                <c:pt idx="737">
                  <c:v>150</c:v>
                </c:pt>
                <c:pt idx="738">
                  <c:v>151</c:v>
                </c:pt>
                <c:pt idx="739">
                  <c:v>152</c:v>
                </c:pt>
                <c:pt idx="740">
                  <c:v>153</c:v>
                </c:pt>
                <c:pt idx="741">
                  <c:v>154</c:v>
                </c:pt>
                <c:pt idx="742">
                  <c:v>155</c:v>
                </c:pt>
                <c:pt idx="743">
                  <c:v>156</c:v>
                </c:pt>
                <c:pt idx="744">
                  <c:v>157</c:v>
                </c:pt>
                <c:pt idx="745">
                  <c:v>158</c:v>
                </c:pt>
                <c:pt idx="746">
                  <c:v>159</c:v>
                </c:pt>
                <c:pt idx="747">
                  <c:v>160</c:v>
                </c:pt>
                <c:pt idx="748">
                  <c:v>161</c:v>
                </c:pt>
                <c:pt idx="749">
                  <c:v>162</c:v>
                </c:pt>
                <c:pt idx="750">
                  <c:v>163</c:v>
                </c:pt>
                <c:pt idx="751">
                  <c:v>164</c:v>
                </c:pt>
                <c:pt idx="752">
                  <c:v>165</c:v>
                </c:pt>
                <c:pt idx="753">
                  <c:v>166</c:v>
                </c:pt>
                <c:pt idx="754">
                  <c:v>167</c:v>
                </c:pt>
                <c:pt idx="755">
                  <c:v>168</c:v>
                </c:pt>
                <c:pt idx="756">
                  <c:v>169</c:v>
                </c:pt>
                <c:pt idx="757">
                  <c:v>170</c:v>
                </c:pt>
                <c:pt idx="758">
                  <c:v>171</c:v>
                </c:pt>
                <c:pt idx="759">
                  <c:v>172</c:v>
                </c:pt>
                <c:pt idx="760">
                  <c:v>173</c:v>
                </c:pt>
                <c:pt idx="761">
                  <c:v>174</c:v>
                </c:pt>
                <c:pt idx="762">
                  <c:v>175</c:v>
                </c:pt>
                <c:pt idx="763">
                  <c:v>176</c:v>
                </c:pt>
                <c:pt idx="764">
                  <c:v>177</c:v>
                </c:pt>
                <c:pt idx="765">
                  <c:v>178</c:v>
                </c:pt>
                <c:pt idx="766">
                  <c:v>179</c:v>
                </c:pt>
                <c:pt idx="767">
                  <c:v>180</c:v>
                </c:pt>
                <c:pt idx="768">
                  <c:v>181</c:v>
                </c:pt>
                <c:pt idx="769">
                  <c:v>182</c:v>
                </c:pt>
                <c:pt idx="770">
                  <c:v>183</c:v>
                </c:pt>
                <c:pt idx="771">
                  <c:v>184</c:v>
                </c:pt>
                <c:pt idx="772">
                  <c:v>185</c:v>
                </c:pt>
                <c:pt idx="773">
                  <c:v>186</c:v>
                </c:pt>
                <c:pt idx="774">
                  <c:v>187</c:v>
                </c:pt>
                <c:pt idx="775">
                  <c:v>188</c:v>
                </c:pt>
                <c:pt idx="776">
                  <c:v>189</c:v>
                </c:pt>
                <c:pt idx="777">
                  <c:v>190</c:v>
                </c:pt>
                <c:pt idx="778">
                  <c:v>191</c:v>
                </c:pt>
                <c:pt idx="779">
                  <c:v>192</c:v>
                </c:pt>
                <c:pt idx="780">
                  <c:v>193</c:v>
                </c:pt>
                <c:pt idx="781">
                  <c:v>194</c:v>
                </c:pt>
                <c:pt idx="782">
                  <c:v>195</c:v>
                </c:pt>
                <c:pt idx="783">
                  <c:v>196</c:v>
                </c:pt>
                <c:pt idx="784">
                  <c:v>197</c:v>
                </c:pt>
                <c:pt idx="785">
                  <c:v>198</c:v>
                </c:pt>
                <c:pt idx="786">
                  <c:v>199</c:v>
                </c:pt>
                <c:pt idx="787">
                  <c:v>200</c:v>
                </c:pt>
                <c:pt idx="788">
                  <c:v>201</c:v>
                </c:pt>
                <c:pt idx="789">
                  <c:v>202</c:v>
                </c:pt>
                <c:pt idx="790">
                  <c:v>203</c:v>
                </c:pt>
                <c:pt idx="791">
                  <c:v>204</c:v>
                </c:pt>
                <c:pt idx="792">
                  <c:v>205</c:v>
                </c:pt>
                <c:pt idx="793">
                  <c:v>206</c:v>
                </c:pt>
                <c:pt idx="794">
                  <c:v>207</c:v>
                </c:pt>
                <c:pt idx="795">
                  <c:v>208</c:v>
                </c:pt>
                <c:pt idx="796">
                  <c:v>209</c:v>
                </c:pt>
                <c:pt idx="797">
                  <c:v>210</c:v>
                </c:pt>
                <c:pt idx="798">
                  <c:v>211</c:v>
                </c:pt>
                <c:pt idx="799">
                  <c:v>212</c:v>
                </c:pt>
                <c:pt idx="800">
                  <c:v>213</c:v>
                </c:pt>
                <c:pt idx="801">
                  <c:v>214</c:v>
                </c:pt>
                <c:pt idx="802">
                  <c:v>215</c:v>
                </c:pt>
                <c:pt idx="803">
                  <c:v>216</c:v>
                </c:pt>
                <c:pt idx="804">
                  <c:v>217</c:v>
                </c:pt>
                <c:pt idx="805">
                  <c:v>218</c:v>
                </c:pt>
                <c:pt idx="806">
                  <c:v>219</c:v>
                </c:pt>
                <c:pt idx="807">
                  <c:v>220</c:v>
                </c:pt>
                <c:pt idx="808">
                  <c:v>221</c:v>
                </c:pt>
                <c:pt idx="809">
                  <c:v>222</c:v>
                </c:pt>
                <c:pt idx="810">
                  <c:v>223</c:v>
                </c:pt>
                <c:pt idx="811">
                  <c:v>224</c:v>
                </c:pt>
                <c:pt idx="812">
                  <c:v>225</c:v>
                </c:pt>
                <c:pt idx="813">
                  <c:v>226</c:v>
                </c:pt>
                <c:pt idx="814">
                  <c:v>227</c:v>
                </c:pt>
                <c:pt idx="815">
                  <c:v>228</c:v>
                </c:pt>
                <c:pt idx="816">
                  <c:v>229</c:v>
                </c:pt>
                <c:pt idx="817">
                  <c:v>230</c:v>
                </c:pt>
                <c:pt idx="818">
                  <c:v>231</c:v>
                </c:pt>
                <c:pt idx="819">
                  <c:v>232</c:v>
                </c:pt>
                <c:pt idx="820">
                  <c:v>233</c:v>
                </c:pt>
                <c:pt idx="821">
                  <c:v>234</c:v>
                </c:pt>
                <c:pt idx="822">
                  <c:v>235</c:v>
                </c:pt>
                <c:pt idx="823">
                  <c:v>236</c:v>
                </c:pt>
                <c:pt idx="824">
                  <c:v>237</c:v>
                </c:pt>
                <c:pt idx="825">
                  <c:v>238</c:v>
                </c:pt>
                <c:pt idx="826">
                  <c:v>239</c:v>
                </c:pt>
                <c:pt idx="827">
                  <c:v>240</c:v>
                </c:pt>
                <c:pt idx="828">
                  <c:v>241</c:v>
                </c:pt>
                <c:pt idx="829">
                  <c:v>242</c:v>
                </c:pt>
                <c:pt idx="830">
                  <c:v>243</c:v>
                </c:pt>
                <c:pt idx="831">
                  <c:v>244</c:v>
                </c:pt>
                <c:pt idx="832">
                  <c:v>245</c:v>
                </c:pt>
                <c:pt idx="833">
                  <c:v>246</c:v>
                </c:pt>
                <c:pt idx="834">
                  <c:v>247</c:v>
                </c:pt>
                <c:pt idx="835">
                  <c:v>248</c:v>
                </c:pt>
                <c:pt idx="836">
                  <c:v>249</c:v>
                </c:pt>
                <c:pt idx="837">
                  <c:v>250</c:v>
                </c:pt>
                <c:pt idx="838">
                  <c:v>251</c:v>
                </c:pt>
                <c:pt idx="839">
                  <c:v>252</c:v>
                </c:pt>
                <c:pt idx="840">
                  <c:v>253</c:v>
                </c:pt>
                <c:pt idx="841">
                  <c:v>254</c:v>
                </c:pt>
                <c:pt idx="842">
                  <c:v>255</c:v>
                </c:pt>
                <c:pt idx="843">
                  <c:v>256</c:v>
                </c:pt>
                <c:pt idx="844">
                  <c:v>257</c:v>
                </c:pt>
                <c:pt idx="845">
                  <c:v>258</c:v>
                </c:pt>
                <c:pt idx="846">
                  <c:v>259</c:v>
                </c:pt>
                <c:pt idx="847">
                  <c:v>260</c:v>
                </c:pt>
                <c:pt idx="848">
                  <c:v>261</c:v>
                </c:pt>
                <c:pt idx="849">
                  <c:v>262</c:v>
                </c:pt>
                <c:pt idx="850">
                  <c:v>263</c:v>
                </c:pt>
                <c:pt idx="851">
                  <c:v>264</c:v>
                </c:pt>
                <c:pt idx="852">
                  <c:v>265</c:v>
                </c:pt>
                <c:pt idx="853">
                  <c:v>266</c:v>
                </c:pt>
                <c:pt idx="854">
                  <c:v>267</c:v>
                </c:pt>
                <c:pt idx="855">
                  <c:v>268</c:v>
                </c:pt>
                <c:pt idx="856">
                  <c:v>269</c:v>
                </c:pt>
                <c:pt idx="857">
                  <c:v>270</c:v>
                </c:pt>
                <c:pt idx="858">
                  <c:v>271</c:v>
                </c:pt>
                <c:pt idx="859">
                  <c:v>272</c:v>
                </c:pt>
                <c:pt idx="860">
                  <c:v>273</c:v>
                </c:pt>
                <c:pt idx="861">
                  <c:v>274</c:v>
                </c:pt>
                <c:pt idx="862">
                  <c:v>275</c:v>
                </c:pt>
                <c:pt idx="863">
                  <c:v>276</c:v>
                </c:pt>
                <c:pt idx="864">
                  <c:v>277</c:v>
                </c:pt>
                <c:pt idx="865">
                  <c:v>278</c:v>
                </c:pt>
                <c:pt idx="866">
                  <c:v>279</c:v>
                </c:pt>
                <c:pt idx="867">
                  <c:v>280</c:v>
                </c:pt>
                <c:pt idx="868">
                  <c:v>281</c:v>
                </c:pt>
                <c:pt idx="869">
                  <c:v>282</c:v>
                </c:pt>
                <c:pt idx="870">
                  <c:v>283</c:v>
                </c:pt>
                <c:pt idx="871">
                  <c:v>284</c:v>
                </c:pt>
                <c:pt idx="872">
                  <c:v>285</c:v>
                </c:pt>
                <c:pt idx="873">
                  <c:v>286</c:v>
                </c:pt>
                <c:pt idx="874">
                  <c:v>287</c:v>
                </c:pt>
                <c:pt idx="875">
                  <c:v>288</c:v>
                </c:pt>
                <c:pt idx="876">
                  <c:v>289</c:v>
                </c:pt>
                <c:pt idx="877">
                  <c:v>290</c:v>
                </c:pt>
                <c:pt idx="878">
                  <c:v>291</c:v>
                </c:pt>
                <c:pt idx="879">
                  <c:v>292</c:v>
                </c:pt>
                <c:pt idx="880">
                  <c:v>293</c:v>
                </c:pt>
                <c:pt idx="881">
                  <c:v>294</c:v>
                </c:pt>
                <c:pt idx="882">
                  <c:v>295</c:v>
                </c:pt>
                <c:pt idx="883">
                  <c:v>296</c:v>
                </c:pt>
                <c:pt idx="884">
                  <c:v>297</c:v>
                </c:pt>
                <c:pt idx="885">
                  <c:v>298</c:v>
                </c:pt>
                <c:pt idx="886">
                  <c:v>299</c:v>
                </c:pt>
                <c:pt idx="887">
                  <c:v>300</c:v>
                </c:pt>
                <c:pt idx="888">
                  <c:v>299</c:v>
                </c:pt>
                <c:pt idx="889">
                  <c:v>298</c:v>
                </c:pt>
                <c:pt idx="890">
                  <c:v>297</c:v>
                </c:pt>
                <c:pt idx="891">
                  <c:v>296</c:v>
                </c:pt>
                <c:pt idx="892">
                  <c:v>295</c:v>
                </c:pt>
                <c:pt idx="893">
                  <c:v>294</c:v>
                </c:pt>
                <c:pt idx="894">
                  <c:v>293</c:v>
                </c:pt>
                <c:pt idx="895">
                  <c:v>292</c:v>
                </c:pt>
                <c:pt idx="896">
                  <c:v>291</c:v>
                </c:pt>
                <c:pt idx="897">
                  <c:v>290</c:v>
                </c:pt>
                <c:pt idx="898">
                  <c:v>289</c:v>
                </c:pt>
                <c:pt idx="899">
                  <c:v>288</c:v>
                </c:pt>
                <c:pt idx="900">
                  <c:v>287</c:v>
                </c:pt>
                <c:pt idx="901">
                  <c:v>286</c:v>
                </c:pt>
                <c:pt idx="902">
                  <c:v>285</c:v>
                </c:pt>
                <c:pt idx="903">
                  <c:v>284</c:v>
                </c:pt>
                <c:pt idx="904">
                  <c:v>283</c:v>
                </c:pt>
                <c:pt idx="905">
                  <c:v>282</c:v>
                </c:pt>
                <c:pt idx="906">
                  <c:v>281</c:v>
                </c:pt>
                <c:pt idx="907">
                  <c:v>280</c:v>
                </c:pt>
                <c:pt idx="908">
                  <c:v>279</c:v>
                </c:pt>
                <c:pt idx="909">
                  <c:v>278</c:v>
                </c:pt>
                <c:pt idx="910">
                  <c:v>277</c:v>
                </c:pt>
                <c:pt idx="911">
                  <c:v>276</c:v>
                </c:pt>
                <c:pt idx="912">
                  <c:v>275</c:v>
                </c:pt>
                <c:pt idx="913">
                  <c:v>274</c:v>
                </c:pt>
                <c:pt idx="914">
                  <c:v>273</c:v>
                </c:pt>
                <c:pt idx="915">
                  <c:v>272</c:v>
                </c:pt>
                <c:pt idx="916">
                  <c:v>271</c:v>
                </c:pt>
                <c:pt idx="917">
                  <c:v>270</c:v>
                </c:pt>
                <c:pt idx="918">
                  <c:v>269</c:v>
                </c:pt>
                <c:pt idx="919">
                  <c:v>268</c:v>
                </c:pt>
                <c:pt idx="920">
                  <c:v>267</c:v>
                </c:pt>
                <c:pt idx="921">
                  <c:v>266</c:v>
                </c:pt>
                <c:pt idx="922">
                  <c:v>265</c:v>
                </c:pt>
                <c:pt idx="923">
                  <c:v>264</c:v>
                </c:pt>
                <c:pt idx="924">
                  <c:v>263</c:v>
                </c:pt>
                <c:pt idx="925">
                  <c:v>262</c:v>
                </c:pt>
                <c:pt idx="926">
                  <c:v>261</c:v>
                </c:pt>
                <c:pt idx="927">
                  <c:v>260</c:v>
                </c:pt>
                <c:pt idx="928">
                  <c:v>259</c:v>
                </c:pt>
                <c:pt idx="929">
                  <c:v>258</c:v>
                </c:pt>
                <c:pt idx="930">
                  <c:v>257</c:v>
                </c:pt>
                <c:pt idx="931">
                  <c:v>256</c:v>
                </c:pt>
                <c:pt idx="932">
                  <c:v>255</c:v>
                </c:pt>
                <c:pt idx="933">
                  <c:v>254</c:v>
                </c:pt>
                <c:pt idx="934">
                  <c:v>253</c:v>
                </c:pt>
                <c:pt idx="935">
                  <c:v>252</c:v>
                </c:pt>
                <c:pt idx="936">
                  <c:v>251</c:v>
                </c:pt>
                <c:pt idx="937">
                  <c:v>250</c:v>
                </c:pt>
                <c:pt idx="938">
                  <c:v>249</c:v>
                </c:pt>
                <c:pt idx="939">
                  <c:v>248</c:v>
                </c:pt>
                <c:pt idx="940">
                  <c:v>247</c:v>
                </c:pt>
                <c:pt idx="941">
                  <c:v>246</c:v>
                </c:pt>
                <c:pt idx="942">
                  <c:v>245</c:v>
                </c:pt>
                <c:pt idx="943">
                  <c:v>244</c:v>
                </c:pt>
                <c:pt idx="944">
                  <c:v>243</c:v>
                </c:pt>
                <c:pt idx="945">
                  <c:v>242</c:v>
                </c:pt>
                <c:pt idx="946">
                  <c:v>241</c:v>
                </c:pt>
                <c:pt idx="947">
                  <c:v>240</c:v>
                </c:pt>
                <c:pt idx="948">
                  <c:v>239</c:v>
                </c:pt>
                <c:pt idx="949">
                  <c:v>238</c:v>
                </c:pt>
                <c:pt idx="950">
                  <c:v>237</c:v>
                </c:pt>
                <c:pt idx="951">
                  <c:v>236</c:v>
                </c:pt>
                <c:pt idx="952">
                  <c:v>235</c:v>
                </c:pt>
                <c:pt idx="953">
                  <c:v>234</c:v>
                </c:pt>
                <c:pt idx="954">
                  <c:v>233</c:v>
                </c:pt>
                <c:pt idx="955">
                  <c:v>232</c:v>
                </c:pt>
                <c:pt idx="956">
                  <c:v>231</c:v>
                </c:pt>
                <c:pt idx="957">
                  <c:v>230</c:v>
                </c:pt>
                <c:pt idx="958">
                  <c:v>229</c:v>
                </c:pt>
                <c:pt idx="959">
                  <c:v>228</c:v>
                </c:pt>
                <c:pt idx="960">
                  <c:v>227</c:v>
                </c:pt>
                <c:pt idx="961">
                  <c:v>226</c:v>
                </c:pt>
                <c:pt idx="962">
                  <c:v>225</c:v>
                </c:pt>
                <c:pt idx="963">
                  <c:v>224</c:v>
                </c:pt>
                <c:pt idx="964">
                  <c:v>223</c:v>
                </c:pt>
                <c:pt idx="965">
                  <c:v>222</c:v>
                </c:pt>
                <c:pt idx="966">
                  <c:v>221</c:v>
                </c:pt>
                <c:pt idx="967">
                  <c:v>220</c:v>
                </c:pt>
                <c:pt idx="968">
                  <c:v>219</c:v>
                </c:pt>
                <c:pt idx="969">
                  <c:v>218</c:v>
                </c:pt>
                <c:pt idx="970">
                  <c:v>217</c:v>
                </c:pt>
                <c:pt idx="971">
                  <c:v>216</c:v>
                </c:pt>
                <c:pt idx="972">
                  <c:v>215</c:v>
                </c:pt>
                <c:pt idx="973">
                  <c:v>214</c:v>
                </c:pt>
                <c:pt idx="974">
                  <c:v>213</c:v>
                </c:pt>
                <c:pt idx="975">
                  <c:v>212</c:v>
                </c:pt>
                <c:pt idx="976">
                  <c:v>211</c:v>
                </c:pt>
                <c:pt idx="977">
                  <c:v>210</c:v>
                </c:pt>
                <c:pt idx="978">
                  <c:v>209</c:v>
                </c:pt>
                <c:pt idx="979">
                  <c:v>208</c:v>
                </c:pt>
                <c:pt idx="980">
                  <c:v>207</c:v>
                </c:pt>
                <c:pt idx="981">
                  <c:v>206</c:v>
                </c:pt>
                <c:pt idx="982">
                  <c:v>205</c:v>
                </c:pt>
                <c:pt idx="983">
                  <c:v>204</c:v>
                </c:pt>
                <c:pt idx="984">
                  <c:v>203</c:v>
                </c:pt>
                <c:pt idx="985">
                  <c:v>202</c:v>
                </c:pt>
                <c:pt idx="986">
                  <c:v>201</c:v>
                </c:pt>
                <c:pt idx="987">
                  <c:v>200</c:v>
                </c:pt>
                <c:pt idx="988">
                  <c:v>199</c:v>
                </c:pt>
                <c:pt idx="989">
                  <c:v>198</c:v>
                </c:pt>
                <c:pt idx="990">
                  <c:v>197</c:v>
                </c:pt>
                <c:pt idx="991">
                  <c:v>196</c:v>
                </c:pt>
                <c:pt idx="992">
                  <c:v>195</c:v>
                </c:pt>
                <c:pt idx="993">
                  <c:v>194</c:v>
                </c:pt>
                <c:pt idx="994">
                  <c:v>193</c:v>
                </c:pt>
                <c:pt idx="995">
                  <c:v>192</c:v>
                </c:pt>
                <c:pt idx="996">
                  <c:v>191</c:v>
                </c:pt>
                <c:pt idx="997">
                  <c:v>190</c:v>
                </c:pt>
                <c:pt idx="998">
                  <c:v>189</c:v>
                </c:pt>
                <c:pt idx="999">
                  <c:v>188</c:v>
                </c:pt>
                <c:pt idx="1000">
                  <c:v>187</c:v>
                </c:pt>
                <c:pt idx="1001">
                  <c:v>186</c:v>
                </c:pt>
                <c:pt idx="1002">
                  <c:v>185</c:v>
                </c:pt>
                <c:pt idx="1003">
                  <c:v>184</c:v>
                </c:pt>
                <c:pt idx="1004">
                  <c:v>183</c:v>
                </c:pt>
                <c:pt idx="1005">
                  <c:v>182</c:v>
                </c:pt>
                <c:pt idx="1006">
                  <c:v>181</c:v>
                </c:pt>
                <c:pt idx="1007">
                  <c:v>180</c:v>
                </c:pt>
                <c:pt idx="1008">
                  <c:v>179</c:v>
                </c:pt>
                <c:pt idx="1009">
                  <c:v>178</c:v>
                </c:pt>
                <c:pt idx="1010">
                  <c:v>177</c:v>
                </c:pt>
                <c:pt idx="1011">
                  <c:v>176</c:v>
                </c:pt>
                <c:pt idx="1012">
                  <c:v>175</c:v>
                </c:pt>
                <c:pt idx="1013">
                  <c:v>174</c:v>
                </c:pt>
                <c:pt idx="1014">
                  <c:v>173</c:v>
                </c:pt>
                <c:pt idx="1015">
                  <c:v>172</c:v>
                </c:pt>
                <c:pt idx="1016">
                  <c:v>171</c:v>
                </c:pt>
                <c:pt idx="1017">
                  <c:v>170</c:v>
                </c:pt>
                <c:pt idx="1018">
                  <c:v>169</c:v>
                </c:pt>
                <c:pt idx="1019">
                  <c:v>168</c:v>
                </c:pt>
                <c:pt idx="1020">
                  <c:v>167</c:v>
                </c:pt>
                <c:pt idx="1021">
                  <c:v>166</c:v>
                </c:pt>
                <c:pt idx="1022">
                  <c:v>165</c:v>
                </c:pt>
                <c:pt idx="1023">
                  <c:v>164</c:v>
                </c:pt>
                <c:pt idx="1024">
                  <c:v>163</c:v>
                </c:pt>
                <c:pt idx="1025">
                  <c:v>162</c:v>
                </c:pt>
                <c:pt idx="1026">
                  <c:v>161</c:v>
                </c:pt>
                <c:pt idx="1027">
                  <c:v>160</c:v>
                </c:pt>
                <c:pt idx="1028">
                  <c:v>159</c:v>
                </c:pt>
                <c:pt idx="1029">
                  <c:v>158</c:v>
                </c:pt>
                <c:pt idx="1030">
                  <c:v>157</c:v>
                </c:pt>
                <c:pt idx="1031">
                  <c:v>156</c:v>
                </c:pt>
                <c:pt idx="1032">
                  <c:v>155</c:v>
                </c:pt>
                <c:pt idx="1033">
                  <c:v>154</c:v>
                </c:pt>
                <c:pt idx="1034">
                  <c:v>153</c:v>
                </c:pt>
                <c:pt idx="1035">
                  <c:v>152</c:v>
                </c:pt>
                <c:pt idx="1036">
                  <c:v>151</c:v>
                </c:pt>
                <c:pt idx="1037">
                  <c:v>150</c:v>
                </c:pt>
                <c:pt idx="1038">
                  <c:v>149</c:v>
                </c:pt>
                <c:pt idx="1039">
                  <c:v>148</c:v>
                </c:pt>
                <c:pt idx="1040">
                  <c:v>147</c:v>
                </c:pt>
                <c:pt idx="1041">
                  <c:v>146</c:v>
                </c:pt>
                <c:pt idx="1042">
                  <c:v>145</c:v>
                </c:pt>
                <c:pt idx="1043">
                  <c:v>144</c:v>
                </c:pt>
                <c:pt idx="1044">
                  <c:v>143</c:v>
                </c:pt>
                <c:pt idx="1045">
                  <c:v>142</c:v>
                </c:pt>
                <c:pt idx="1046">
                  <c:v>141</c:v>
                </c:pt>
                <c:pt idx="1047">
                  <c:v>140</c:v>
                </c:pt>
                <c:pt idx="1048">
                  <c:v>139</c:v>
                </c:pt>
                <c:pt idx="1049">
                  <c:v>138</c:v>
                </c:pt>
                <c:pt idx="1050">
                  <c:v>137</c:v>
                </c:pt>
                <c:pt idx="1051">
                  <c:v>136</c:v>
                </c:pt>
                <c:pt idx="1052">
                  <c:v>135</c:v>
                </c:pt>
                <c:pt idx="1053">
                  <c:v>134</c:v>
                </c:pt>
                <c:pt idx="1054">
                  <c:v>133</c:v>
                </c:pt>
                <c:pt idx="1055">
                  <c:v>132</c:v>
                </c:pt>
                <c:pt idx="1056">
                  <c:v>131</c:v>
                </c:pt>
                <c:pt idx="1057">
                  <c:v>130</c:v>
                </c:pt>
                <c:pt idx="1058">
                  <c:v>129</c:v>
                </c:pt>
                <c:pt idx="1059">
                  <c:v>128</c:v>
                </c:pt>
                <c:pt idx="1060">
                  <c:v>127</c:v>
                </c:pt>
                <c:pt idx="1061">
                  <c:v>126</c:v>
                </c:pt>
                <c:pt idx="1062">
                  <c:v>125</c:v>
                </c:pt>
                <c:pt idx="1063">
                  <c:v>124</c:v>
                </c:pt>
                <c:pt idx="1064">
                  <c:v>123</c:v>
                </c:pt>
                <c:pt idx="1065">
                  <c:v>122</c:v>
                </c:pt>
                <c:pt idx="1066">
                  <c:v>121</c:v>
                </c:pt>
                <c:pt idx="1067">
                  <c:v>120</c:v>
                </c:pt>
                <c:pt idx="1068">
                  <c:v>119</c:v>
                </c:pt>
                <c:pt idx="1069">
                  <c:v>118</c:v>
                </c:pt>
                <c:pt idx="1070">
                  <c:v>117</c:v>
                </c:pt>
                <c:pt idx="1071">
                  <c:v>116</c:v>
                </c:pt>
                <c:pt idx="1072">
                  <c:v>115</c:v>
                </c:pt>
                <c:pt idx="1073">
                  <c:v>114</c:v>
                </c:pt>
                <c:pt idx="1074">
                  <c:v>113</c:v>
                </c:pt>
                <c:pt idx="1075">
                  <c:v>112</c:v>
                </c:pt>
                <c:pt idx="1076">
                  <c:v>111</c:v>
                </c:pt>
                <c:pt idx="1077">
                  <c:v>110</c:v>
                </c:pt>
                <c:pt idx="1078">
                  <c:v>109</c:v>
                </c:pt>
                <c:pt idx="1079">
                  <c:v>108</c:v>
                </c:pt>
                <c:pt idx="1080">
                  <c:v>107</c:v>
                </c:pt>
                <c:pt idx="1081">
                  <c:v>106</c:v>
                </c:pt>
                <c:pt idx="1082">
                  <c:v>105</c:v>
                </c:pt>
                <c:pt idx="1083">
                  <c:v>104</c:v>
                </c:pt>
                <c:pt idx="1084">
                  <c:v>103</c:v>
                </c:pt>
                <c:pt idx="1085">
                  <c:v>102</c:v>
                </c:pt>
                <c:pt idx="1086">
                  <c:v>101</c:v>
                </c:pt>
                <c:pt idx="1087">
                  <c:v>100</c:v>
                </c:pt>
                <c:pt idx="1088">
                  <c:v>101</c:v>
                </c:pt>
                <c:pt idx="1089">
                  <c:v>102</c:v>
                </c:pt>
                <c:pt idx="1090">
                  <c:v>103</c:v>
                </c:pt>
                <c:pt idx="1091">
                  <c:v>104</c:v>
                </c:pt>
                <c:pt idx="1092">
                  <c:v>105</c:v>
                </c:pt>
                <c:pt idx="1093">
                  <c:v>106</c:v>
                </c:pt>
                <c:pt idx="1094">
                  <c:v>107</c:v>
                </c:pt>
                <c:pt idx="1095">
                  <c:v>108</c:v>
                </c:pt>
                <c:pt idx="1096">
                  <c:v>109</c:v>
                </c:pt>
                <c:pt idx="1097">
                  <c:v>110</c:v>
                </c:pt>
                <c:pt idx="1098">
                  <c:v>111</c:v>
                </c:pt>
                <c:pt idx="1099">
                  <c:v>112</c:v>
                </c:pt>
                <c:pt idx="1100">
                  <c:v>113</c:v>
                </c:pt>
                <c:pt idx="1101">
                  <c:v>114</c:v>
                </c:pt>
                <c:pt idx="1102">
                  <c:v>115</c:v>
                </c:pt>
                <c:pt idx="1103">
                  <c:v>116</c:v>
                </c:pt>
                <c:pt idx="1104">
                  <c:v>117</c:v>
                </c:pt>
                <c:pt idx="1105">
                  <c:v>118</c:v>
                </c:pt>
                <c:pt idx="1106">
                  <c:v>119</c:v>
                </c:pt>
                <c:pt idx="1107">
                  <c:v>120</c:v>
                </c:pt>
                <c:pt idx="1108">
                  <c:v>121</c:v>
                </c:pt>
                <c:pt idx="1109">
                  <c:v>122</c:v>
                </c:pt>
                <c:pt idx="1110">
                  <c:v>123</c:v>
                </c:pt>
                <c:pt idx="1111">
                  <c:v>124</c:v>
                </c:pt>
                <c:pt idx="1112">
                  <c:v>125</c:v>
                </c:pt>
                <c:pt idx="1113">
                  <c:v>126</c:v>
                </c:pt>
                <c:pt idx="1114">
                  <c:v>127</c:v>
                </c:pt>
                <c:pt idx="1115">
                  <c:v>128</c:v>
                </c:pt>
                <c:pt idx="1116">
                  <c:v>129</c:v>
                </c:pt>
                <c:pt idx="1117">
                  <c:v>130</c:v>
                </c:pt>
                <c:pt idx="1118">
                  <c:v>131</c:v>
                </c:pt>
                <c:pt idx="1119">
                  <c:v>132</c:v>
                </c:pt>
                <c:pt idx="1120">
                  <c:v>133</c:v>
                </c:pt>
                <c:pt idx="1121">
                  <c:v>134</c:v>
                </c:pt>
                <c:pt idx="1122">
                  <c:v>135</c:v>
                </c:pt>
                <c:pt idx="1123">
                  <c:v>136</c:v>
                </c:pt>
                <c:pt idx="1124">
                  <c:v>137</c:v>
                </c:pt>
                <c:pt idx="1125">
                  <c:v>138</c:v>
                </c:pt>
                <c:pt idx="1126">
                  <c:v>139</c:v>
                </c:pt>
                <c:pt idx="1127">
                  <c:v>140</c:v>
                </c:pt>
                <c:pt idx="1128">
                  <c:v>141</c:v>
                </c:pt>
                <c:pt idx="1129">
                  <c:v>142</c:v>
                </c:pt>
                <c:pt idx="1130">
                  <c:v>143</c:v>
                </c:pt>
                <c:pt idx="1131">
                  <c:v>144</c:v>
                </c:pt>
                <c:pt idx="1132">
                  <c:v>145</c:v>
                </c:pt>
                <c:pt idx="1133">
                  <c:v>146</c:v>
                </c:pt>
                <c:pt idx="1134">
                  <c:v>147</c:v>
                </c:pt>
                <c:pt idx="1135">
                  <c:v>148</c:v>
                </c:pt>
                <c:pt idx="1136">
                  <c:v>149</c:v>
                </c:pt>
                <c:pt idx="1137">
                  <c:v>150</c:v>
                </c:pt>
                <c:pt idx="1138">
                  <c:v>151</c:v>
                </c:pt>
                <c:pt idx="1139">
                  <c:v>152</c:v>
                </c:pt>
                <c:pt idx="1140">
                  <c:v>153</c:v>
                </c:pt>
                <c:pt idx="1141">
                  <c:v>154</c:v>
                </c:pt>
                <c:pt idx="1142">
                  <c:v>155</c:v>
                </c:pt>
                <c:pt idx="1143">
                  <c:v>156</c:v>
                </c:pt>
                <c:pt idx="1144">
                  <c:v>157</c:v>
                </c:pt>
                <c:pt idx="1145">
                  <c:v>158</c:v>
                </c:pt>
                <c:pt idx="1146">
                  <c:v>159</c:v>
                </c:pt>
                <c:pt idx="1147">
                  <c:v>160</c:v>
                </c:pt>
                <c:pt idx="1148">
                  <c:v>161</c:v>
                </c:pt>
                <c:pt idx="1149">
                  <c:v>162</c:v>
                </c:pt>
                <c:pt idx="1150">
                  <c:v>163</c:v>
                </c:pt>
                <c:pt idx="1151">
                  <c:v>164</c:v>
                </c:pt>
                <c:pt idx="1152">
                  <c:v>165</c:v>
                </c:pt>
                <c:pt idx="1153">
                  <c:v>166</c:v>
                </c:pt>
                <c:pt idx="1154">
                  <c:v>167</c:v>
                </c:pt>
                <c:pt idx="1155">
                  <c:v>168</c:v>
                </c:pt>
                <c:pt idx="1156">
                  <c:v>169</c:v>
                </c:pt>
                <c:pt idx="1157">
                  <c:v>170</c:v>
                </c:pt>
                <c:pt idx="1158">
                  <c:v>171</c:v>
                </c:pt>
                <c:pt idx="1159">
                  <c:v>172</c:v>
                </c:pt>
                <c:pt idx="1160">
                  <c:v>173</c:v>
                </c:pt>
                <c:pt idx="1161">
                  <c:v>174</c:v>
                </c:pt>
                <c:pt idx="1162">
                  <c:v>175</c:v>
                </c:pt>
                <c:pt idx="1163">
                  <c:v>176</c:v>
                </c:pt>
                <c:pt idx="1164">
                  <c:v>177</c:v>
                </c:pt>
                <c:pt idx="1165">
                  <c:v>178</c:v>
                </c:pt>
                <c:pt idx="1166">
                  <c:v>179</c:v>
                </c:pt>
                <c:pt idx="1167">
                  <c:v>180</c:v>
                </c:pt>
                <c:pt idx="1168">
                  <c:v>181</c:v>
                </c:pt>
                <c:pt idx="1169">
                  <c:v>182</c:v>
                </c:pt>
                <c:pt idx="1170">
                  <c:v>183</c:v>
                </c:pt>
                <c:pt idx="1171">
                  <c:v>184</c:v>
                </c:pt>
                <c:pt idx="1172">
                  <c:v>185</c:v>
                </c:pt>
                <c:pt idx="1173">
                  <c:v>186</c:v>
                </c:pt>
                <c:pt idx="1174">
                  <c:v>187</c:v>
                </c:pt>
                <c:pt idx="1175">
                  <c:v>188</c:v>
                </c:pt>
                <c:pt idx="1176">
                  <c:v>189</c:v>
                </c:pt>
                <c:pt idx="1177">
                  <c:v>190</c:v>
                </c:pt>
                <c:pt idx="1178">
                  <c:v>191</c:v>
                </c:pt>
                <c:pt idx="1179">
                  <c:v>192</c:v>
                </c:pt>
                <c:pt idx="1180">
                  <c:v>193</c:v>
                </c:pt>
                <c:pt idx="1181">
                  <c:v>194</c:v>
                </c:pt>
                <c:pt idx="1182">
                  <c:v>195</c:v>
                </c:pt>
                <c:pt idx="1183">
                  <c:v>196</c:v>
                </c:pt>
                <c:pt idx="1184">
                  <c:v>197</c:v>
                </c:pt>
                <c:pt idx="1185">
                  <c:v>198</c:v>
                </c:pt>
                <c:pt idx="1186">
                  <c:v>199</c:v>
                </c:pt>
                <c:pt idx="1187">
                  <c:v>200</c:v>
                </c:pt>
                <c:pt idx="1188">
                  <c:v>201</c:v>
                </c:pt>
                <c:pt idx="1189">
                  <c:v>202</c:v>
                </c:pt>
                <c:pt idx="1190">
                  <c:v>203</c:v>
                </c:pt>
                <c:pt idx="1191">
                  <c:v>204</c:v>
                </c:pt>
                <c:pt idx="1192">
                  <c:v>205</c:v>
                </c:pt>
                <c:pt idx="1193">
                  <c:v>206</c:v>
                </c:pt>
                <c:pt idx="1194">
                  <c:v>207</c:v>
                </c:pt>
                <c:pt idx="1195">
                  <c:v>208</c:v>
                </c:pt>
                <c:pt idx="1196">
                  <c:v>209</c:v>
                </c:pt>
                <c:pt idx="1197">
                  <c:v>210</c:v>
                </c:pt>
                <c:pt idx="1198">
                  <c:v>211</c:v>
                </c:pt>
                <c:pt idx="1199">
                  <c:v>212</c:v>
                </c:pt>
                <c:pt idx="1200">
                  <c:v>213</c:v>
                </c:pt>
                <c:pt idx="1201">
                  <c:v>214</c:v>
                </c:pt>
                <c:pt idx="1202">
                  <c:v>215</c:v>
                </c:pt>
                <c:pt idx="1203">
                  <c:v>216</c:v>
                </c:pt>
                <c:pt idx="1204">
                  <c:v>217</c:v>
                </c:pt>
                <c:pt idx="1205">
                  <c:v>218</c:v>
                </c:pt>
                <c:pt idx="1206">
                  <c:v>219</c:v>
                </c:pt>
                <c:pt idx="1207">
                  <c:v>220</c:v>
                </c:pt>
                <c:pt idx="1208">
                  <c:v>221</c:v>
                </c:pt>
                <c:pt idx="1209">
                  <c:v>222</c:v>
                </c:pt>
                <c:pt idx="1210">
                  <c:v>223</c:v>
                </c:pt>
                <c:pt idx="1211">
                  <c:v>224</c:v>
                </c:pt>
                <c:pt idx="1212">
                  <c:v>225</c:v>
                </c:pt>
                <c:pt idx="1213">
                  <c:v>226</c:v>
                </c:pt>
                <c:pt idx="1214">
                  <c:v>227</c:v>
                </c:pt>
                <c:pt idx="1215">
                  <c:v>228</c:v>
                </c:pt>
                <c:pt idx="1216">
                  <c:v>229</c:v>
                </c:pt>
                <c:pt idx="1217">
                  <c:v>230</c:v>
                </c:pt>
                <c:pt idx="1218">
                  <c:v>231</c:v>
                </c:pt>
                <c:pt idx="1219">
                  <c:v>232</c:v>
                </c:pt>
                <c:pt idx="1220">
                  <c:v>233</c:v>
                </c:pt>
                <c:pt idx="1221">
                  <c:v>234</c:v>
                </c:pt>
                <c:pt idx="1222">
                  <c:v>235</c:v>
                </c:pt>
                <c:pt idx="1223">
                  <c:v>236</c:v>
                </c:pt>
                <c:pt idx="1224">
                  <c:v>237</c:v>
                </c:pt>
                <c:pt idx="1225">
                  <c:v>238</c:v>
                </c:pt>
                <c:pt idx="1226">
                  <c:v>239</c:v>
                </c:pt>
                <c:pt idx="1227">
                  <c:v>240</c:v>
                </c:pt>
                <c:pt idx="1228">
                  <c:v>241</c:v>
                </c:pt>
                <c:pt idx="1229">
                  <c:v>242</c:v>
                </c:pt>
                <c:pt idx="1230">
                  <c:v>243</c:v>
                </c:pt>
                <c:pt idx="1231">
                  <c:v>244</c:v>
                </c:pt>
                <c:pt idx="1232">
                  <c:v>245</c:v>
                </c:pt>
                <c:pt idx="1233">
                  <c:v>246</c:v>
                </c:pt>
                <c:pt idx="1234">
                  <c:v>247</c:v>
                </c:pt>
                <c:pt idx="1235">
                  <c:v>248</c:v>
                </c:pt>
                <c:pt idx="1236">
                  <c:v>249</c:v>
                </c:pt>
                <c:pt idx="1237">
                  <c:v>250</c:v>
                </c:pt>
                <c:pt idx="1238">
                  <c:v>251</c:v>
                </c:pt>
                <c:pt idx="1239">
                  <c:v>252</c:v>
                </c:pt>
                <c:pt idx="1240">
                  <c:v>253</c:v>
                </c:pt>
                <c:pt idx="1241">
                  <c:v>254</c:v>
                </c:pt>
                <c:pt idx="1242">
                  <c:v>255</c:v>
                </c:pt>
                <c:pt idx="1243">
                  <c:v>256</c:v>
                </c:pt>
                <c:pt idx="1244">
                  <c:v>257</c:v>
                </c:pt>
                <c:pt idx="1245">
                  <c:v>258</c:v>
                </c:pt>
                <c:pt idx="1246">
                  <c:v>259</c:v>
                </c:pt>
                <c:pt idx="1247">
                  <c:v>260</c:v>
                </c:pt>
                <c:pt idx="1248">
                  <c:v>261</c:v>
                </c:pt>
                <c:pt idx="1249">
                  <c:v>262</c:v>
                </c:pt>
                <c:pt idx="1250">
                  <c:v>263</c:v>
                </c:pt>
                <c:pt idx="1251">
                  <c:v>264</c:v>
                </c:pt>
                <c:pt idx="1252">
                  <c:v>265</c:v>
                </c:pt>
                <c:pt idx="1253">
                  <c:v>266</c:v>
                </c:pt>
                <c:pt idx="1254">
                  <c:v>267</c:v>
                </c:pt>
                <c:pt idx="1255">
                  <c:v>268</c:v>
                </c:pt>
                <c:pt idx="1256">
                  <c:v>269</c:v>
                </c:pt>
                <c:pt idx="1257">
                  <c:v>270</c:v>
                </c:pt>
                <c:pt idx="1258">
                  <c:v>271</c:v>
                </c:pt>
                <c:pt idx="1259">
                  <c:v>272</c:v>
                </c:pt>
                <c:pt idx="1260">
                  <c:v>273</c:v>
                </c:pt>
                <c:pt idx="1261">
                  <c:v>274</c:v>
                </c:pt>
                <c:pt idx="1262">
                  <c:v>275</c:v>
                </c:pt>
                <c:pt idx="1263">
                  <c:v>276</c:v>
                </c:pt>
                <c:pt idx="1264">
                  <c:v>277</c:v>
                </c:pt>
                <c:pt idx="1265">
                  <c:v>278</c:v>
                </c:pt>
                <c:pt idx="1266">
                  <c:v>279</c:v>
                </c:pt>
                <c:pt idx="1267">
                  <c:v>280</c:v>
                </c:pt>
                <c:pt idx="1268">
                  <c:v>281</c:v>
                </c:pt>
                <c:pt idx="1269">
                  <c:v>282</c:v>
                </c:pt>
                <c:pt idx="1270">
                  <c:v>283</c:v>
                </c:pt>
                <c:pt idx="1271">
                  <c:v>284</c:v>
                </c:pt>
                <c:pt idx="1272">
                  <c:v>285</c:v>
                </c:pt>
                <c:pt idx="1273">
                  <c:v>286</c:v>
                </c:pt>
                <c:pt idx="1274">
                  <c:v>287</c:v>
                </c:pt>
                <c:pt idx="1275">
                  <c:v>288</c:v>
                </c:pt>
                <c:pt idx="1276">
                  <c:v>289</c:v>
                </c:pt>
                <c:pt idx="1277">
                  <c:v>290</c:v>
                </c:pt>
                <c:pt idx="1278">
                  <c:v>291</c:v>
                </c:pt>
                <c:pt idx="1279">
                  <c:v>292</c:v>
                </c:pt>
                <c:pt idx="1280">
                  <c:v>293</c:v>
                </c:pt>
                <c:pt idx="1281">
                  <c:v>294</c:v>
                </c:pt>
                <c:pt idx="1282">
                  <c:v>295</c:v>
                </c:pt>
                <c:pt idx="1283">
                  <c:v>296</c:v>
                </c:pt>
                <c:pt idx="1284">
                  <c:v>297</c:v>
                </c:pt>
                <c:pt idx="1285">
                  <c:v>298</c:v>
                </c:pt>
                <c:pt idx="1286">
                  <c:v>299</c:v>
                </c:pt>
                <c:pt idx="1287">
                  <c:v>300</c:v>
                </c:pt>
                <c:pt idx="1288">
                  <c:v>299</c:v>
                </c:pt>
                <c:pt idx="1289">
                  <c:v>298</c:v>
                </c:pt>
                <c:pt idx="1290">
                  <c:v>297</c:v>
                </c:pt>
                <c:pt idx="1291">
                  <c:v>296</c:v>
                </c:pt>
                <c:pt idx="1292">
                  <c:v>295</c:v>
                </c:pt>
                <c:pt idx="1293">
                  <c:v>294</c:v>
                </c:pt>
                <c:pt idx="1294">
                  <c:v>293</c:v>
                </c:pt>
                <c:pt idx="1295">
                  <c:v>292</c:v>
                </c:pt>
                <c:pt idx="1296">
                  <c:v>291</c:v>
                </c:pt>
                <c:pt idx="1297">
                  <c:v>290</c:v>
                </c:pt>
                <c:pt idx="1298">
                  <c:v>289</c:v>
                </c:pt>
                <c:pt idx="1299">
                  <c:v>288</c:v>
                </c:pt>
                <c:pt idx="1300">
                  <c:v>287</c:v>
                </c:pt>
                <c:pt idx="1301">
                  <c:v>286</c:v>
                </c:pt>
                <c:pt idx="1302">
                  <c:v>285</c:v>
                </c:pt>
                <c:pt idx="1303">
                  <c:v>284</c:v>
                </c:pt>
                <c:pt idx="1304">
                  <c:v>283</c:v>
                </c:pt>
                <c:pt idx="1305">
                  <c:v>282</c:v>
                </c:pt>
                <c:pt idx="1306">
                  <c:v>281</c:v>
                </c:pt>
                <c:pt idx="1307">
                  <c:v>280</c:v>
                </c:pt>
                <c:pt idx="1308">
                  <c:v>279</c:v>
                </c:pt>
                <c:pt idx="1309">
                  <c:v>278</c:v>
                </c:pt>
                <c:pt idx="1310">
                  <c:v>277</c:v>
                </c:pt>
                <c:pt idx="1311">
                  <c:v>276</c:v>
                </c:pt>
                <c:pt idx="1312">
                  <c:v>275</c:v>
                </c:pt>
                <c:pt idx="1313">
                  <c:v>274</c:v>
                </c:pt>
                <c:pt idx="1314">
                  <c:v>273</c:v>
                </c:pt>
                <c:pt idx="1315">
                  <c:v>272</c:v>
                </c:pt>
                <c:pt idx="1316">
                  <c:v>271</c:v>
                </c:pt>
                <c:pt idx="1317">
                  <c:v>270</c:v>
                </c:pt>
                <c:pt idx="1318">
                  <c:v>269</c:v>
                </c:pt>
                <c:pt idx="1319">
                  <c:v>268</c:v>
                </c:pt>
                <c:pt idx="1320">
                  <c:v>267</c:v>
                </c:pt>
                <c:pt idx="1321">
                  <c:v>266</c:v>
                </c:pt>
                <c:pt idx="1322">
                  <c:v>265</c:v>
                </c:pt>
                <c:pt idx="1323">
                  <c:v>264</c:v>
                </c:pt>
                <c:pt idx="1324">
                  <c:v>263</c:v>
                </c:pt>
                <c:pt idx="1325">
                  <c:v>262</c:v>
                </c:pt>
                <c:pt idx="1326">
                  <c:v>261</c:v>
                </c:pt>
                <c:pt idx="1327">
                  <c:v>260</c:v>
                </c:pt>
                <c:pt idx="1328">
                  <c:v>259</c:v>
                </c:pt>
                <c:pt idx="1329">
                  <c:v>258</c:v>
                </c:pt>
                <c:pt idx="1330">
                  <c:v>257</c:v>
                </c:pt>
                <c:pt idx="1331">
                  <c:v>256</c:v>
                </c:pt>
                <c:pt idx="1332">
                  <c:v>255</c:v>
                </c:pt>
                <c:pt idx="1333">
                  <c:v>254</c:v>
                </c:pt>
                <c:pt idx="1334">
                  <c:v>253</c:v>
                </c:pt>
                <c:pt idx="1335">
                  <c:v>252</c:v>
                </c:pt>
                <c:pt idx="1336">
                  <c:v>251</c:v>
                </c:pt>
                <c:pt idx="1337">
                  <c:v>250</c:v>
                </c:pt>
                <c:pt idx="1338">
                  <c:v>249</c:v>
                </c:pt>
                <c:pt idx="1339">
                  <c:v>248</c:v>
                </c:pt>
                <c:pt idx="1340">
                  <c:v>247</c:v>
                </c:pt>
                <c:pt idx="1341">
                  <c:v>246</c:v>
                </c:pt>
                <c:pt idx="1342">
                  <c:v>245</c:v>
                </c:pt>
                <c:pt idx="1343">
                  <c:v>244</c:v>
                </c:pt>
                <c:pt idx="1344">
                  <c:v>243</c:v>
                </c:pt>
                <c:pt idx="1345">
                  <c:v>242</c:v>
                </c:pt>
                <c:pt idx="1346">
                  <c:v>241</c:v>
                </c:pt>
                <c:pt idx="1347">
                  <c:v>240</c:v>
                </c:pt>
                <c:pt idx="1348">
                  <c:v>239</c:v>
                </c:pt>
                <c:pt idx="1349">
                  <c:v>238</c:v>
                </c:pt>
                <c:pt idx="1350">
                  <c:v>237</c:v>
                </c:pt>
                <c:pt idx="1351">
                  <c:v>236</c:v>
                </c:pt>
                <c:pt idx="1352">
                  <c:v>235</c:v>
                </c:pt>
                <c:pt idx="1353">
                  <c:v>234</c:v>
                </c:pt>
                <c:pt idx="1354">
                  <c:v>233</c:v>
                </c:pt>
                <c:pt idx="1355">
                  <c:v>232</c:v>
                </c:pt>
                <c:pt idx="1356">
                  <c:v>231</c:v>
                </c:pt>
                <c:pt idx="1357">
                  <c:v>230</c:v>
                </c:pt>
                <c:pt idx="1358">
                  <c:v>229</c:v>
                </c:pt>
                <c:pt idx="1359">
                  <c:v>228</c:v>
                </c:pt>
                <c:pt idx="1360">
                  <c:v>227</c:v>
                </c:pt>
                <c:pt idx="1361">
                  <c:v>226</c:v>
                </c:pt>
                <c:pt idx="1362">
                  <c:v>225</c:v>
                </c:pt>
                <c:pt idx="1363">
                  <c:v>224</c:v>
                </c:pt>
                <c:pt idx="1364">
                  <c:v>223</c:v>
                </c:pt>
                <c:pt idx="1365">
                  <c:v>222</c:v>
                </c:pt>
                <c:pt idx="1366">
                  <c:v>221</c:v>
                </c:pt>
                <c:pt idx="1367">
                  <c:v>220</c:v>
                </c:pt>
                <c:pt idx="1368">
                  <c:v>219</c:v>
                </c:pt>
                <c:pt idx="1369">
                  <c:v>218</c:v>
                </c:pt>
                <c:pt idx="1370">
                  <c:v>217</c:v>
                </c:pt>
                <c:pt idx="1371">
                  <c:v>216</c:v>
                </c:pt>
                <c:pt idx="1372">
                  <c:v>215</c:v>
                </c:pt>
                <c:pt idx="1373">
                  <c:v>214</c:v>
                </c:pt>
                <c:pt idx="1374">
                  <c:v>213</c:v>
                </c:pt>
                <c:pt idx="1375">
                  <c:v>212</c:v>
                </c:pt>
                <c:pt idx="1376">
                  <c:v>211</c:v>
                </c:pt>
                <c:pt idx="1377">
                  <c:v>210</c:v>
                </c:pt>
                <c:pt idx="1378">
                  <c:v>209</c:v>
                </c:pt>
                <c:pt idx="1379">
                  <c:v>208</c:v>
                </c:pt>
                <c:pt idx="1380">
                  <c:v>207</c:v>
                </c:pt>
                <c:pt idx="1381">
                  <c:v>206</c:v>
                </c:pt>
                <c:pt idx="1382">
                  <c:v>205</c:v>
                </c:pt>
                <c:pt idx="1383">
                  <c:v>204</c:v>
                </c:pt>
                <c:pt idx="1384">
                  <c:v>203</c:v>
                </c:pt>
                <c:pt idx="1385">
                  <c:v>202</c:v>
                </c:pt>
                <c:pt idx="1386">
                  <c:v>201</c:v>
                </c:pt>
                <c:pt idx="1387">
                  <c:v>200</c:v>
                </c:pt>
                <c:pt idx="1388">
                  <c:v>199</c:v>
                </c:pt>
                <c:pt idx="1389">
                  <c:v>198</c:v>
                </c:pt>
                <c:pt idx="1390">
                  <c:v>197</c:v>
                </c:pt>
                <c:pt idx="1391">
                  <c:v>196</c:v>
                </c:pt>
                <c:pt idx="1392">
                  <c:v>195</c:v>
                </c:pt>
                <c:pt idx="1393">
                  <c:v>194</c:v>
                </c:pt>
                <c:pt idx="1394">
                  <c:v>193</c:v>
                </c:pt>
                <c:pt idx="1395">
                  <c:v>192</c:v>
                </c:pt>
                <c:pt idx="1396">
                  <c:v>191</c:v>
                </c:pt>
                <c:pt idx="1397">
                  <c:v>190</c:v>
                </c:pt>
                <c:pt idx="1398">
                  <c:v>189</c:v>
                </c:pt>
                <c:pt idx="1399">
                  <c:v>188</c:v>
                </c:pt>
                <c:pt idx="1400">
                  <c:v>187</c:v>
                </c:pt>
                <c:pt idx="1401">
                  <c:v>186</c:v>
                </c:pt>
                <c:pt idx="1402">
                  <c:v>185</c:v>
                </c:pt>
                <c:pt idx="1403">
                  <c:v>184</c:v>
                </c:pt>
                <c:pt idx="1404">
                  <c:v>183</c:v>
                </c:pt>
                <c:pt idx="1405">
                  <c:v>182</c:v>
                </c:pt>
                <c:pt idx="1406">
                  <c:v>181</c:v>
                </c:pt>
                <c:pt idx="1407">
                  <c:v>180</c:v>
                </c:pt>
                <c:pt idx="1408">
                  <c:v>179</c:v>
                </c:pt>
                <c:pt idx="1409">
                  <c:v>178</c:v>
                </c:pt>
                <c:pt idx="1410">
                  <c:v>177</c:v>
                </c:pt>
                <c:pt idx="1411">
                  <c:v>176</c:v>
                </c:pt>
                <c:pt idx="1412">
                  <c:v>175</c:v>
                </c:pt>
                <c:pt idx="1413">
                  <c:v>174</c:v>
                </c:pt>
                <c:pt idx="1414">
                  <c:v>173</c:v>
                </c:pt>
                <c:pt idx="1415">
                  <c:v>172</c:v>
                </c:pt>
                <c:pt idx="1416">
                  <c:v>171</c:v>
                </c:pt>
                <c:pt idx="1417">
                  <c:v>170</c:v>
                </c:pt>
                <c:pt idx="1418">
                  <c:v>169</c:v>
                </c:pt>
                <c:pt idx="1419">
                  <c:v>168</c:v>
                </c:pt>
                <c:pt idx="1420">
                  <c:v>167</c:v>
                </c:pt>
                <c:pt idx="1421">
                  <c:v>166</c:v>
                </c:pt>
                <c:pt idx="1422">
                  <c:v>165</c:v>
                </c:pt>
                <c:pt idx="1423">
                  <c:v>164</c:v>
                </c:pt>
                <c:pt idx="1424">
                  <c:v>163</c:v>
                </c:pt>
                <c:pt idx="1425">
                  <c:v>162</c:v>
                </c:pt>
                <c:pt idx="1426">
                  <c:v>161</c:v>
                </c:pt>
                <c:pt idx="1427">
                  <c:v>160</c:v>
                </c:pt>
                <c:pt idx="1428">
                  <c:v>159</c:v>
                </c:pt>
                <c:pt idx="1429">
                  <c:v>158</c:v>
                </c:pt>
                <c:pt idx="1430">
                  <c:v>157</c:v>
                </c:pt>
                <c:pt idx="1431">
                  <c:v>156</c:v>
                </c:pt>
                <c:pt idx="1432">
                  <c:v>155</c:v>
                </c:pt>
                <c:pt idx="1433">
                  <c:v>154</c:v>
                </c:pt>
                <c:pt idx="1434">
                  <c:v>153</c:v>
                </c:pt>
                <c:pt idx="1435">
                  <c:v>152</c:v>
                </c:pt>
                <c:pt idx="1436">
                  <c:v>151</c:v>
                </c:pt>
                <c:pt idx="1437">
                  <c:v>150</c:v>
                </c:pt>
                <c:pt idx="1438">
                  <c:v>149</c:v>
                </c:pt>
                <c:pt idx="1439">
                  <c:v>148</c:v>
                </c:pt>
                <c:pt idx="1440">
                  <c:v>147</c:v>
                </c:pt>
                <c:pt idx="1441">
                  <c:v>146</c:v>
                </c:pt>
                <c:pt idx="1442">
                  <c:v>145</c:v>
                </c:pt>
                <c:pt idx="1443">
                  <c:v>144</c:v>
                </c:pt>
                <c:pt idx="1444">
                  <c:v>143</c:v>
                </c:pt>
                <c:pt idx="1445">
                  <c:v>142</c:v>
                </c:pt>
                <c:pt idx="1446">
                  <c:v>141</c:v>
                </c:pt>
                <c:pt idx="1447">
                  <c:v>140</c:v>
                </c:pt>
                <c:pt idx="1448">
                  <c:v>139</c:v>
                </c:pt>
                <c:pt idx="1449">
                  <c:v>138</c:v>
                </c:pt>
                <c:pt idx="1450">
                  <c:v>137</c:v>
                </c:pt>
                <c:pt idx="1451">
                  <c:v>136</c:v>
                </c:pt>
                <c:pt idx="1452">
                  <c:v>135</c:v>
                </c:pt>
                <c:pt idx="1453">
                  <c:v>134</c:v>
                </c:pt>
                <c:pt idx="1454">
                  <c:v>133</c:v>
                </c:pt>
                <c:pt idx="1455">
                  <c:v>132</c:v>
                </c:pt>
                <c:pt idx="1456">
                  <c:v>131</c:v>
                </c:pt>
                <c:pt idx="1457">
                  <c:v>130</c:v>
                </c:pt>
                <c:pt idx="1458">
                  <c:v>131</c:v>
                </c:pt>
                <c:pt idx="1459">
                  <c:v>132</c:v>
                </c:pt>
                <c:pt idx="1460">
                  <c:v>133</c:v>
                </c:pt>
                <c:pt idx="1461">
                  <c:v>134</c:v>
                </c:pt>
                <c:pt idx="1462">
                  <c:v>135</c:v>
                </c:pt>
                <c:pt idx="1463">
                  <c:v>136</c:v>
                </c:pt>
                <c:pt idx="1464">
                  <c:v>137</c:v>
                </c:pt>
                <c:pt idx="1465">
                  <c:v>138</c:v>
                </c:pt>
                <c:pt idx="1466">
                  <c:v>139</c:v>
                </c:pt>
                <c:pt idx="1467">
                  <c:v>140</c:v>
                </c:pt>
                <c:pt idx="1468">
                  <c:v>141</c:v>
                </c:pt>
                <c:pt idx="1469">
                  <c:v>142</c:v>
                </c:pt>
                <c:pt idx="1470">
                  <c:v>143</c:v>
                </c:pt>
                <c:pt idx="1471">
                  <c:v>144</c:v>
                </c:pt>
                <c:pt idx="1472">
                  <c:v>145</c:v>
                </c:pt>
                <c:pt idx="1473">
                  <c:v>146</c:v>
                </c:pt>
                <c:pt idx="1474">
                  <c:v>147</c:v>
                </c:pt>
                <c:pt idx="1475">
                  <c:v>148</c:v>
                </c:pt>
                <c:pt idx="1476">
                  <c:v>149</c:v>
                </c:pt>
                <c:pt idx="1477">
                  <c:v>150</c:v>
                </c:pt>
                <c:pt idx="1478">
                  <c:v>151</c:v>
                </c:pt>
                <c:pt idx="1479">
                  <c:v>152</c:v>
                </c:pt>
                <c:pt idx="1480">
                  <c:v>153</c:v>
                </c:pt>
                <c:pt idx="1481">
                  <c:v>154</c:v>
                </c:pt>
                <c:pt idx="1482">
                  <c:v>155</c:v>
                </c:pt>
                <c:pt idx="1483">
                  <c:v>156</c:v>
                </c:pt>
                <c:pt idx="1484">
                  <c:v>157</c:v>
                </c:pt>
                <c:pt idx="1485">
                  <c:v>158</c:v>
                </c:pt>
                <c:pt idx="1486">
                  <c:v>159</c:v>
                </c:pt>
                <c:pt idx="1487">
                  <c:v>160</c:v>
                </c:pt>
                <c:pt idx="1488">
                  <c:v>161</c:v>
                </c:pt>
                <c:pt idx="1489">
                  <c:v>162</c:v>
                </c:pt>
                <c:pt idx="1490">
                  <c:v>163</c:v>
                </c:pt>
                <c:pt idx="1491">
                  <c:v>164</c:v>
                </c:pt>
                <c:pt idx="1492">
                  <c:v>165</c:v>
                </c:pt>
                <c:pt idx="1493">
                  <c:v>166</c:v>
                </c:pt>
                <c:pt idx="1494">
                  <c:v>167</c:v>
                </c:pt>
                <c:pt idx="1495">
                  <c:v>168</c:v>
                </c:pt>
                <c:pt idx="1496">
                  <c:v>169</c:v>
                </c:pt>
                <c:pt idx="1497">
                  <c:v>170</c:v>
                </c:pt>
                <c:pt idx="1498">
                  <c:v>171</c:v>
                </c:pt>
                <c:pt idx="1499">
                  <c:v>172</c:v>
                </c:pt>
                <c:pt idx="1500">
                  <c:v>173</c:v>
                </c:pt>
                <c:pt idx="1501">
                  <c:v>174</c:v>
                </c:pt>
                <c:pt idx="1502">
                  <c:v>175</c:v>
                </c:pt>
                <c:pt idx="1503">
                  <c:v>176</c:v>
                </c:pt>
                <c:pt idx="1504">
                  <c:v>177</c:v>
                </c:pt>
                <c:pt idx="1505">
                  <c:v>178</c:v>
                </c:pt>
                <c:pt idx="1506">
                  <c:v>179</c:v>
                </c:pt>
                <c:pt idx="1507">
                  <c:v>180</c:v>
                </c:pt>
                <c:pt idx="1508">
                  <c:v>181</c:v>
                </c:pt>
                <c:pt idx="1509">
                  <c:v>182</c:v>
                </c:pt>
                <c:pt idx="1510">
                  <c:v>183</c:v>
                </c:pt>
                <c:pt idx="1511">
                  <c:v>184</c:v>
                </c:pt>
                <c:pt idx="1512">
                  <c:v>185</c:v>
                </c:pt>
                <c:pt idx="1513">
                  <c:v>186</c:v>
                </c:pt>
                <c:pt idx="1514">
                  <c:v>187</c:v>
                </c:pt>
                <c:pt idx="1515">
                  <c:v>188</c:v>
                </c:pt>
                <c:pt idx="1516">
                  <c:v>189</c:v>
                </c:pt>
                <c:pt idx="1517">
                  <c:v>190</c:v>
                </c:pt>
                <c:pt idx="1518">
                  <c:v>191</c:v>
                </c:pt>
                <c:pt idx="1519">
                  <c:v>192</c:v>
                </c:pt>
                <c:pt idx="1520">
                  <c:v>193</c:v>
                </c:pt>
                <c:pt idx="1521">
                  <c:v>194</c:v>
                </c:pt>
                <c:pt idx="1522">
                  <c:v>195</c:v>
                </c:pt>
                <c:pt idx="1523">
                  <c:v>196</c:v>
                </c:pt>
                <c:pt idx="1524">
                  <c:v>197</c:v>
                </c:pt>
                <c:pt idx="1525">
                  <c:v>198</c:v>
                </c:pt>
                <c:pt idx="1526">
                  <c:v>199</c:v>
                </c:pt>
                <c:pt idx="1527">
                  <c:v>200</c:v>
                </c:pt>
                <c:pt idx="1528">
                  <c:v>201</c:v>
                </c:pt>
                <c:pt idx="1529">
                  <c:v>202</c:v>
                </c:pt>
                <c:pt idx="1530">
                  <c:v>203</c:v>
                </c:pt>
                <c:pt idx="1531">
                  <c:v>204</c:v>
                </c:pt>
                <c:pt idx="1532">
                  <c:v>205</c:v>
                </c:pt>
                <c:pt idx="1533">
                  <c:v>206</c:v>
                </c:pt>
                <c:pt idx="1534">
                  <c:v>207</c:v>
                </c:pt>
                <c:pt idx="1535">
                  <c:v>208</c:v>
                </c:pt>
                <c:pt idx="1536">
                  <c:v>209</c:v>
                </c:pt>
                <c:pt idx="1537">
                  <c:v>210</c:v>
                </c:pt>
                <c:pt idx="1538">
                  <c:v>211</c:v>
                </c:pt>
                <c:pt idx="1539">
                  <c:v>212</c:v>
                </c:pt>
                <c:pt idx="1540">
                  <c:v>213</c:v>
                </c:pt>
                <c:pt idx="1541">
                  <c:v>214</c:v>
                </c:pt>
                <c:pt idx="1542">
                  <c:v>215</c:v>
                </c:pt>
                <c:pt idx="1543">
                  <c:v>216</c:v>
                </c:pt>
                <c:pt idx="1544">
                  <c:v>217</c:v>
                </c:pt>
                <c:pt idx="1545">
                  <c:v>218</c:v>
                </c:pt>
                <c:pt idx="1546">
                  <c:v>219</c:v>
                </c:pt>
                <c:pt idx="1547">
                  <c:v>220</c:v>
                </c:pt>
                <c:pt idx="1548">
                  <c:v>221</c:v>
                </c:pt>
                <c:pt idx="1549">
                  <c:v>222</c:v>
                </c:pt>
                <c:pt idx="1550">
                  <c:v>223</c:v>
                </c:pt>
                <c:pt idx="1551">
                  <c:v>224</c:v>
                </c:pt>
                <c:pt idx="1552">
                  <c:v>225</c:v>
                </c:pt>
                <c:pt idx="1553">
                  <c:v>226</c:v>
                </c:pt>
                <c:pt idx="1554">
                  <c:v>227</c:v>
                </c:pt>
                <c:pt idx="1555">
                  <c:v>228</c:v>
                </c:pt>
                <c:pt idx="1556">
                  <c:v>229</c:v>
                </c:pt>
                <c:pt idx="1557">
                  <c:v>230</c:v>
                </c:pt>
                <c:pt idx="1558">
                  <c:v>231</c:v>
                </c:pt>
                <c:pt idx="1559">
                  <c:v>232</c:v>
                </c:pt>
                <c:pt idx="1560">
                  <c:v>233</c:v>
                </c:pt>
                <c:pt idx="1561">
                  <c:v>234</c:v>
                </c:pt>
                <c:pt idx="1562">
                  <c:v>235</c:v>
                </c:pt>
                <c:pt idx="1563">
                  <c:v>236</c:v>
                </c:pt>
                <c:pt idx="1564">
                  <c:v>237</c:v>
                </c:pt>
                <c:pt idx="1565">
                  <c:v>238</c:v>
                </c:pt>
                <c:pt idx="1566">
                  <c:v>239</c:v>
                </c:pt>
                <c:pt idx="1567">
                  <c:v>240</c:v>
                </c:pt>
                <c:pt idx="1568">
                  <c:v>241</c:v>
                </c:pt>
                <c:pt idx="1569">
                  <c:v>242</c:v>
                </c:pt>
                <c:pt idx="1570">
                  <c:v>243</c:v>
                </c:pt>
                <c:pt idx="1571">
                  <c:v>244</c:v>
                </c:pt>
                <c:pt idx="1572">
                  <c:v>245</c:v>
                </c:pt>
                <c:pt idx="1573">
                  <c:v>246</c:v>
                </c:pt>
                <c:pt idx="1574">
                  <c:v>247</c:v>
                </c:pt>
                <c:pt idx="1575">
                  <c:v>248</c:v>
                </c:pt>
                <c:pt idx="1576">
                  <c:v>249</c:v>
                </c:pt>
                <c:pt idx="1577">
                  <c:v>250</c:v>
                </c:pt>
                <c:pt idx="1578">
                  <c:v>251</c:v>
                </c:pt>
                <c:pt idx="1579">
                  <c:v>252</c:v>
                </c:pt>
                <c:pt idx="1580">
                  <c:v>253</c:v>
                </c:pt>
                <c:pt idx="1581">
                  <c:v>254</c:v>
                </c:pt>
                <c:pt idx="1582">
                  <c:v>255</c:v>
                </c:pt>
                <c:pt idx="1583">
                  <c:v>256</c:v>
                </c:pt>
                <c:pt idx="1584">
                  <c:v>257</c:v>
                </c:pt>
                <c:pt idx="1585">
                  <c:v>258</c:v>
                </c:pt>
                <c:pt idx="1586">
                  <c:v>259</c:v>
                </c:pt>
                <c:pt idx="1587">
                  <c:v>260</c:v>
                </c:pt>
                <c:pt idx="1588">
                  <c:v>261</c:v>
                </c:pt>
                <c:pt idx="1589">
                  <c:v>262</c:v>
                </c:pt>
                <c:pt idx="1590">
                  <c:v>263</c:v>
                </c:pt>
                <c:pt idx="1591">
                  <c:v>264</c:v>
                </c:pt>
                <c:pt idx="1592">
                  <c:v>265</c:v>
                </c:pt>
                <c:pt idx="1593">
                  <c:v>266</c:v>
                </c:pt>
                <c:pt idx="1594">
                  <c:v>267</c:v>
                </c:pt>
                <c:pt idx="1595">
                  <c:v>268</c:v>
                </c:pt>
                <c:pt idx="1596">
                  <c:v>269</c:v>
                </c:pt>
                <c:pt idx="1597">
                  <c:v>270</c:v>
                </c:pt>
                <c:pt idx="1598">
                  <c:v>271</c:v>
                </c:pt>
                <c:pt idx="1599">
                  <c:v>272</c:v>
                </c:pt>
                <c:pt idx="1600">
                  <c:v>273</c:v>
                </c:pt>
                <c:pt idx="1601">
                  <c:v>274</c:v>
                </c:pt>
                <c:pt idx="1602">
                  <c:v>275</c:v>
                </c:pt>
                <c:pt idx="1603">
                  <c:v>276</c:v>
                </c:pt>
                <c:pt idx="1604">
                  <c:v>277</c:v>
                </c:pt>
                <c:pt idx="1605">
                  <c:v>278</c:v>
                </c:pt>
                <c:pt idx="1606">
                  <c:v>279</c:v>
                </c:pt>
                <c:pt idx="1607">
                  <c:v>280</c:v>
                </c:pt>
                <c:pt idx="1608">
                  <c:v>281</c:v>
                </c:pt>
                <c:pt idx="1609">
                  <c:v>282</c:v>
                </c:pt>
                <c:pt idx="1610">
                  <c:v>283</c:v>
                </c:pt>
                <c:pt idx="1611">
                  <c:v>284</c:v>
                </c:pt>
                <c:pt idx="1612">
                  <c:v>285</c:v>
                </c:pt>
                <c:pt idx="1613">
                  <c:v>286</c:v>
                </c:pt>
                <c:pt idx="1614">
                  <c:v>287</c:v>
                </c:pt>
                <c:pt idx="1615">
                  <c:v>288</c:v>
                </c:pt>
                <c:pt idx="1616">
                  <c:v>289</c:v>
                </c:pt>
                <c:pt idx="1617">
                  <c:v>290</c:v>
                </c:pt>
                <c:pt idx="1618">
                  <c:v>291</c:v>
                </c:pt>
                <c:pt idx="1619">
                  <c:v>292</c:v>
                </c:pt>
                <c:pt idx="1620">
                  <c:v>293</c:v>
                </c:pt>
                <c:pt idx="1621">
                  <c:v>294</c:v>
                </c:pt>
                <c:pt idx="1622">
                  <c:v>295</c:v>
                </c:pt>
                <c:pt idx="1623">
                  <c:v>296</c:v>
                </c:pt>
                <c:pt idx="1624">
                  <c:v>297</c:v>
                </c:pt>
                <c:pt idx="1625">
                  <c:v>298</c:v>
                </c:pt>
                <c:pt idx="1626">
                  <c:v>299</c:v>
                </c:pt>
                <c:pt idx="1627">
                  <c:v>300</c:v>
                </c:pt>
                <c:pt idx="1628">
                  <c:v>299</c:v>
                </c:pt>
                <c:pt idx="1629">
                  <c:v>298</c:v>
                </c:pt>
                <c:pt idx="1630">
                  <c:v>297</c:v>
                </c:pt>
                <c:pt idx="1631">
                  <c:v>296</c:v>
                </c:pt>
                <c:pt idx="1632">
                  <c:v>295</c:v>
                </c:pt>
                <c:pt idx="1633">
                  <c:v>294</c:v>
                </c:pt>
                <c:pt idx="1634">
                  <c:v>293</c:v>
                </c:pt>
                <c:pt idx="1635">
                  <c:v>292</c:v>
                </c:pt>
                <c:pt idx="1636">
                  <c:v>291</c:v>
                </c:pt>
                <c:pt idx="1637">
                  <c:v>290</c:v>
                </c:pt>
                <c:pt idx="1638">
                  <c:v>289</c:v>
                </c:pt>
                <c:pt idx="1639">
                  <c:v>288</c:v>
                </c:pt>
                <c:pt idx="1640">
                  <c:v>287</c:v>
                </c:pt>
                <c:pt idx="1641">
                  <c:v>286</c:v>
                </c:pt>
                <c:pt idx="1642">
                  <c:v>285</c:v>
                </c:pt>
                <c:pt idx="1643">
                  <c:v>284</c:v>
                </c:pt>
                <c:pt idx="1644">
                  <c:v>283</c:v>
                </c:pt>
                <c:pt idx="1645">
                  <c:v>282</c:v>
                </c:pt>
                <c:pt idx="1646">
                  <c:v>281</c:v>
                </c:pt>
                <c:pt idx="1647">
                  <c:v>280</c:v>
                </c:pt>
                <c:pt idx="1648">
                  <c:v>279</c:v>
                </c:pt>
                <c:pt idx="1649">
                  <c:v>278</c:v>
                </c:pt>
                <c:pt idx="1650">
                  <c:v>277</c:v>
                </c:pt>
                <c:pt idx="1651">
                  <c:v>276</c:v>
                </c:pt>
                <c:pt idx="1652">
                  <c:v>275</c:v>
                </c:pt>
                <c:pt idx="1653">
                  <c:v>274</c:v>
                </c:pt>
                <c:pt idx="1654">
                  <c:v>273</c:v>
                </c:pt>
                <c:pt idx="1655">
                  <c:v>272</c:v>
                </c:pt>
                <c:pt idx="1656">
                  <c:v>271</c:v>
                </c:pt>
                <c:pt idx="1657">
                  <c:v>270</c:v>
                </c:pt>
                <c:pt idx="1658">
                  <c:v>269</c:v>
                </c:pt>
                <c:pt idx="1659">
                  <c:v>268</c:v>
                </c:pt>
                <c:pt idx="1660">
                  <c:v>267</c:v>
                </c:pt>
                <c:pt idx="1661">
                  <c:v>266</c:v>
                </c:pt>
                <c:pt idx="1662">
                  <c:v>265</c:v>
                </c:pt>
                <c:pt idx="1663">
                  <c:v>264</c:v>
                </c:pt>
                <c:pt idx="1664">
                  <c:v>263</c:v>
                </c:pt>
                <c:pt idx="1665">
                  <c:v>262</c:v>
                </c:pt>
                <c:pt idx="1666">
                  <c:v>261</c:v>
                </c:pt>
                <c:pt idx="1667">
                  <c:v>260</c:v>
                </c:pt>
                <c:pt idx="1668">
                  <c:v>259</c:v>
                </c:pt>
                <c:pt idx="1669">
                  <c:v>258</c:v>
                </c:pt>
                <c:pt idx="1670">
                  <c:v>257</c:v>
                </c:pt>
                <c:pt idx="1671">
                  <c:v>256</c:v>
                </c:pt>
                <c:pt idx="1672">
                  <c:v>255</c:v>
                </c:pt>
                <c:pt idx="1673">
                  <c:v>254</c:v>
                </c:pt>
                <c:pt idx="1674">
                  <c:v>253</c:v>
                </c:pt>
                <c:pt idx="1675">
                  <c:v>252</c:v>
                </c:pt>
                <c:pt idx="1676">
                  <c:v>251</c:v>
                </c:pt>
                <c:pt idx="1677">
                  <c:v>250</c:v>
                </c:pt>
                <c:pt idx="1678">
                  <c:v>249</c:v>
                </c:pt>
                <c:pt idx="1679">
                  <c:v>248</c:v>
                </c:pt>
                <c:pt idx="1680">
                  <c:v>247</c:v>
                </c:pt>
                <c:pt idx="1681">
                  <c:v>246</c:v>
                </c:pt>
                <c:pt idx="1682">
                  <c:v>245</c:v>
                </c:pt>
                <c:pt idx="1683">
                  <c:v>244</c:v>
                </c:pt>
                <c:pt idx="1684">
                  <c:v>243</c:v>
                </c:pt>
                <c:pt idx="1685">
                  <c:v>242</c:v>
                </c:pt>
                <c:pt idx="1686">
                  <c:v>241</c:v>
                </c:pt>
                <c:pt idx="1687">
                  <c:v>240</c:v>
                </c:pt>
                <c:pt idx="1688">
                  <c:v>239</c:v>
                </c:pt>
                <c:pt idx="1689">
                  <c:v>238</c:v>
                </c:pt>
                <c:pt idx="1690">
                  <c:v>237</c:v>
                </c:pt>
                <c:pt idx="1691">
                  <c:v>236</c:v>
                </c:pt>
                <c:pt idx="1692">
                  <c:v>235</c:v>
                </c:pt>
                <c:pt idx="1693">
                  <c:v>234</c:v>
                </c:pt>
                <c:pt idx="1694">
                  <c:v>233</c:v>
                </c:pt>
                <c:pt idx="1695">
                  <c:v>232</c:v>
                </c:pt>
                <c:pt idx="1696">
                  <c:v>231</c:v>
                </c:pt>
                <c:pt idx="1697">
                  <c:v>230</c:v>
                </c:pt>
                <c:pt idx="1698">
                  <c:v>229</c:v>
                </c:pt>
                <c:pt idx="1699">
                  <c:v>228</c:v>
                </c:pt>
                <c:pt idx="1700">
                  <c:v>227</c:v>
                </c:pt>
                <c:pt idx="1701">
                  <c:v>226</c:v>
                </c:pt>
                <c:pt idx="1702">
                  <c:v>225</c:v>
                </c:pt>
                <c:pt idx="1703">
                  <c:v>224</c:v>
                </c:pt>
                <c:pt idx="1704">
                  <c:v>223</c:v>
                </c:pt>
                <c:pt idx="1705">
                  <c:v>222</c:v>
                </c:pt>
                <c:pt idx="1706">
                  <c:v>221</c:v>
                </c:pt>
                <c:pt idx="1707">
                  <c:v>220</c:v>
                </c:pt>
                <c:pt idx="1708">
                  <c:v>219</c:v>
                </c:pt>
                <c:pt idx="1709">
                  <c:v>218</c:v>
                </c:pt>
                <c:pt idx="1710">
                  <c:v>217</c:v>
                </c:pt>
                <c:pt idx="1711">
                  <c:v>216</c:v>
                </c:pt>
                <c:pt idx="1712">
                  <c:v>215</c:v>
                </c:pt>
                <c:pt idx="1713">
                  <c:v>214</c:v>
                </c:pt>
                <c:pt idx="1714">
                  <c:v>213</c:v>
                </c:pt>
                <c:pt idx="1715">
                  <c:v>212</c:v>
                </c:pt>
                <c:pt idx="1716">
                  <c:v>211</c:v>
                </c:pt>
                <c:pt idx="1717">
                  <c:v>210</c:v>
                </c:pt>
                <c:pt idx="1718">
                  <c:v>209</c:v>
                </c:pt>
                <c:pt idx="1719">
                  <c:v>208</c:v>
                </c:pt>
                <c:pt idx="1720">
                  <c:v>207</c:v>
                </c:pt>
                <c:pt idx="1721">
                  <c:v>206</c:v>
                </c:pt>
                <c:pt idx="1722">
                  <c:v>205</c:v>
                </c:pt>
                <c:pt idx="1723">
                  <c:v>204</c:v>
                </c:pt>
                <c:pt idx="1724">
                  <c:v>203</c:v>
                </c:pt>
                <c:pt idx="1725">
                  <c:v>202</c:v>
                </c:pt>
                <c:pt idx="1726">
                  <c:v>201</c:v>
                </c:pt>
                <c:pt idx="1727">
                  <c:v>200</c:v>
                </c:pt>
                <c:pt idx="1728">
                  <c:v>199</c:v>
                </c:pt>
                <c:pt idx="1729">
                  <c:v>198</c:v>
                </c:pt>
                <c:pt idx="1730">
                  <c:v>197</c:v>
                </c:pt>
                <c:pt idx="1731">
                  <c:v>196</c:v>
                </c:pt>
                <c:pt idx="1732">
                  <c:v>195</c:v>
                </c:pt>
                <c:pt idx="1733">
                  <c:v>194</c:v>
                </c:pt>
                <c:pt idx="1734">
                  <c:v>193</c:v>
                </c:pt>
                <c:pt idx="1735">
                  <c:v>192</c:v>
                </c:pt>
                <c:pt idx="1736">
                  <c:v>191</c:v>
                </c:pt>
                <c:pt idx="1737">
                  <c:v>190</c:v>
                </c:pt>
                <c:pt idx="1738">
                  <c:v>189</c:v>
                </c:pt>
                <c:pt idx="1739">
                  <c:v>188</c:v>
                </c:pt>
                <c:pt idx="1740">
                  <c:v>187</c:v>
                </c:pt>
                <c:pt idx="1741">
                  <c:v>186</c:v>
                </c:pt>
                <c:pt idx="1742">
                  <c:v>185</c:v>
                </c:pt>
                <c:pt idx="1743">
                  <c:v>184</c:v>
                </c:pt>
                <c:pt idx="1744">
                  <c:v>183</c:v>
                </c:pt>
                <c:pt idx="1745">
                  <c:v>182</c:v>
                </c:pt>
                <c:pt idx="1746">
                  <c:v>181</c:v>
                </c:pt>
                <c:pt idx="1747">
                  <c:v>180</c:v>
                </c:pt>
                <c:pt idx="1748">
                  <c:v>179</c:v>
                </c:pt>
                <c:pt idx="1749">
                  <c:v>178</c:v>
                </c:pt>
                <c:pt idx="1750">
                  <c:v>177</c:v>
                </c:pt>
                <c:pt idx="1751">
                  <c:v>176</c:v>
                </c:pt>
                <c:pt idx="1752">
                  <c:v>175</c:v>
                </c:pt>
                <c:pt idx="1753">
                  <c:v>174</c:v>
                </c:pt>
                <c:pt idx="1754">
                  <c:v>173</c:v>
                </c:pt>
                <c:pt idx="1755">
                  <c:v>172</c:v>
                </c:pt>
                <c:pt idx="1756">
                  <c:v>171</c:v>
                </c:pt>
                <c:pt idx="1757">
                  <c:v>170</c:v>
                </c:pt>
                <c:pt idx="1758">
                  <c:v>169</c:v>
                </c:pt>
                <c:pt idx="1759">
                  <c:v>168</c:v>
                </c:pt>
                <c:pt idx="1760">
                  <c:v>167</c:v>
                </c:pt>
                <c:pt idx="1761">
                  <c:v>166</c:v>
                </c:pt>
                <c:pt idx="1762">
                  <c:v>165</c:v>
                </c:pt>
                <c:pt idx="1763">
                  <c:v>164</c:v>
                </c:pt>
                <c:pt idx="1764">
                  <c:v>163</c:v>
                </c:pt>
                <c:pt idx="1765">
                  <c:v>162</c:v>
                </c:pt>
                <c:pt idx="1766">
                  <c:v>161</c:v>
                </c:pt>
                <c:pt idx="1767">
                  <c:v>160</c:v>
                </c:pt>
                <c:pt idx="1768">
                  <c:v>159</c:v>
                </c:pt>
                <c:pt idx="1769">
                  <c:v>158</c:v>
                </c:pt>
                <c:pt idx="1770">
                  <c:v>157</c:v>
                </c:pt>
                <c:pt idx="1771">
                  <c:v>156</c:v>
                </c:pt>
                <c:pt idx="1772">
                  <c:v>155</c:v>
                </c:pt>
                <c:pt idx="1773">
                  <c:v>154</c:v>
                </c:pt>
                <c:pt idx="1774">
                  <c:v>153</c:v>
                </c:pt>
                <c:pt idx="1775">
                  <c:v>152</c:v>
                </c:pt>
                <c:pt idx="1776">
                  <c:v>151</c:v>
                </c:pt>
                <c:pt idx="1777">
                  <c:v>150</c:v>
                </c:pt>
                <c:pt idx="1778">
                  <c:v>149</c:v>
                </c:pt>
                <c:pt idx="1779">
                  <c:v>148</c:v>
                </c:pt>
                <c:pt idx="1780">
                  <c:v>147</c:v>
                </c:pt>
                <c:pt idx="1781">
                  <c:v>146</c:v>
                </c:pt>
                <c:pt idx="1782">
                  <c:v>145</c:v>
                </c:pt>
                <c:pt idx="1783">
                  <c:v>144</c:v>
                </c:pt>
                <c:pt idx="1784">
                  <c:v>143</c:v>
                </c:pt>
                <c:pt idx="1785">
                  <c:v>142</c:v>
                </c:pt>
                <c:pt idx="1786">
                  <c:v>141</c:v>
                </c:pt>
                <c:pt idx="1787">
                  <c:v>140</c:v>
                </c:pt>
                <c:pt idx="1788">
                  <c:v>139</c:v>
                </c:pt>
                <c:pt idx="1789">
                  <c:v>138</c:v>
                </c:pt>
                <c:pt idx="1790">
                  <c:v>137</c:v>
                </c:pt>
                <c:pt idx="1791">
                  <c:v>136</c:v>
                </c:pt>
                <c:pt idx="1792">
                  <c:v>135</c:v>
                </c:pt>
                <c:pt idx="1793">
                  <c:v>134</c:v>
                </c:pt>
                <c:pt idx="1794">
                  <c:v>133</c:v>
                </c:pt>
                <c:pt idx="1795">
                  <c:v>132</c:v>
                </c:pt>
                <c:pt idx="1796">
                  <c:v>131</c:v>
                </c:pt>
                <c:pt idx="1797">
                  <c:v>130</c:v>
                </c:pt>
                <c:pt idx="1798">
                  <c:v>129</c:v>
                </c:pt>
                <c:pt idx="1799">
                  <c:v>128</c:v>
                </c:pt>
                <c:pt idx="1800">
                  <c:v>127</c:v>
                </c:pt>
                <c:pt idx="1801">
                  <c:v>126</c:v>
                </c:pt>
                <c:pt idx="1802">
                  <c:v>125</c:v>
                </c:pt>
                <c:pt idx="1803">
                  <c:v>124</c:v>
                </c:pt>
                <c:pt idx="1804">
                  <c:v>123</c:v>
                </c:pt>
                <c:pt idx="1805">
                  <c:v>122</c:v>
                </c:pt>
                <c:pt idx="1806">
                  <c:v>121</c:v>
                </c:pt>
                <c:pt idx="1807">
                  <c:v>120</c:v>
                </c:pt>
                <c:pt idx="1808">
                  <c:v>119</c:v>
                </c:pt>
                <c:pt idx="1809">
                  <c:v>118</c:v>
                </c:pt>
                <c:pt idx="1810">
                  <c:v>117</c:v>
                </c:pt>
                <c:pt idx="1811">
                  <c:v>116</c:v>
                </c:pt>
                <c:pt idx="1812">
                  <c:v>115</c:v>
                </c:pt>
                <c:pt idx="1813">
                  <c:v>114</c:v>
                </c:pt>
                <c:pt idx="1814">
                  <c:v>113</c:v>
                </c:pt>
                <c:pt idx="1815">
                  <c:v>112</c:v>
                </c:pt>
                <c:pt idx="1816">
                  <c:v>111</c:v>
                </c:pt>
                <c:pt idx="1817">
                  <c:v>110</c:v>
                </c:pt>
                <c:pt idx="1818">
                  <c:v>109</c:v>
                </c:pt>
                <c:pt idx="1819">
                  <c:v>108</c:v>
                </c:pt>
                <c:pt idx="1820">
                  <c:v>107</c:v>
                </c:pt>
                <c:pt idx="1821">
                  <c:v>106</c:v>
                </c:pt>
                <c:pt idx="1822">
                  <c:v>105</c:v>
                </c:pt>
                <c:pt idx="1823">
                  <c:v>104</c:v>
                </c:pt>
                <c:pt idx="1824">
                  <c:v>103</c:v>
                </c:pt>
                <c:pt idx="1825">
                  <c:v>102</c:v>
                </c:pt>
                <c:pt idx="1826">
                  <c:v>101</c:v>
                </c:pt>
                <c:pt idx="182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A-B64B-8AA5-5EE78666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33904"/>
        <c:axId val="591931424"/>
      </c:lineChart>
      <c:dateAx>
        <c:axId val="499866144"/>
        <c:scaling>
          <c:orientation val="minMax"/>
        </c:scaling>
        <c:delete val="0"/>
        <c:axPos val="b"/>
        <c:numFmt formatCode="[$-409]mmm\-dd\-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T"/>
          </a:p>
        </c:txPr>
        <c:crossAx val="510673024"/>
        <c:crosses val="autoZero"/>
        <c:auto val="1"/>
        <c:lblOffset val="100"/>
        <c:baseTimeUnit val="days"/>
      </c:dateAx>
      <c:valAx>
        <c:axId val="510673024"/>
        <c:scaling>
          <c:orientation val="minMax"/>
          <c:max val="300000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T"/>
          </a:p>
        </c:txPr>
        <c:crossAx val="49986614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IT"/>
              </a:p>
            </c:txPr>
          </c:dispUnitsLbl>
        </c:dispUnits>
      </c:valAx>
      <c:valAx>
        <c:axId val="5919314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IT"/>
          </a:p>
        </c:txPr>
        <c:crossAx val="593833904"/>
        <c:crosses val="max"/>
        <c:crossBetween val="between"/>
      </c:valAx>
      <c:dateAx>
        <c:axId val="593833904"/>
        <c:scaling>
          <c:orientation val="minMax"/>
        </c:scaling>
        <c:delete val="1"/>
        <c:axPos val="b"/>
        <c:numFmt formatCode="[$-409]mmm\-dd\-yyyy;@" sourceLinked="1"/>
        <c:majorTickMark val="out"/>
        <c:minorTickMark val="none"/>
        <c:tickLblPos val="nextTo"/>
        <c:crossAx val="59193142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90F4F-E9FE-1740-88C7-5B821D3E7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22</xdr:row>
      <xdr:rowOff>10457</xdr:rowOff>
    </xdr:from>
    <xdr:to>
      <xdr:col>10</xdr:col>
      <xdr:colOff>806824</xdr:colOff>
      <xdr:row>36</xdr:row>
      <xdr:rowOff>4480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7CA7E-F8DC-1A4A-8CA9-40113779F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134472</xdr:colOff>
      <xdr:row>28</xdr:row>
      <xdr:rowOff>149412</xdr:rowOff>
    </xdr:from>
    <xdr:to>
      <xdr:col>8</xdr:col>
      <xdr:colOff>1060824</xdr:colOff>
      <xdr:row>31</xdr:row>
      <xdr:rowOff>29882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0C45B3-779D-584D-9C20-4986B3FFFC10}"/>
            </a:ext>
          </a:extLst>
        </xdr:cNvPr>
        <xdr:cNvSpPr txBox="1"/>
      </xdr:nvSpPr>
      <xdr:spPr>
        <a:xfrm>
          <a:off x="8023413" y="4840941"/>
          <a:ext cx="926352" cy="37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USD 601.6m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209177</xdr:colOff>
      <xdr:row>15</xdr:row>
      <xdr:rowOff>0</xdr:rowOff>
    </xdr:from>
    <xdr:to>
      <xdr:col>18</xdr:col>
      <xdr:colOff>732118</xdr:colOff>
      <xdr:row>33</xdr:row>
      <xdr:rowOff>70223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7F18B7-F6DD-E84D-BC8B-B42F2CB78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224119</xdr:colOff>
      <xdr:row>34</xdr:row>
      <xdr:rowOff>747</xdr:rowOff>
    </xdr:from>
    <xdr:to>
      <xdr:col>18</xdr:col>
      <xdr:colOff>747058</xdr:colOff>
      <xdr:row>53</xdr:row>
      <xdr:rowOff>14942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7E5A06-4CDA-5E48-B127-7F1074307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D343-06D1-FF4B-B07D-1B7C27E879A9}">
  <dimension ref="B2:B12"/>
  <sheetViews>
    <sheetView showGridLines="0" tabSelected="1" workbookViewId="0"/>
  </sheetViews>
  <sheetFormatPr baseColWidth="10" defaultRowHeight="11" x14ac:dyDescent="0.2"/>
  <cols>
    <col min="1" max="1" width="3" style="8" customWidth="1"/>
    <col min="2" max="16384" width="10.83203125" style="8"/>
  </cols>
  <sheetData>
    <row r="2" spans="2:2" ht="20" x14ac:dyDescent="0.2">
      <c r="B2" s="7"/>
    </row>
    <row r="7" spans="2:2" ht="14" x14ac:dyDescent="0.2">
      <c r="B7" s="9" t="s">
        <v>6</v>
      </c>
    </row>
    <row r="11" spans="2:2" x14ac:dyDescent="0.2">
      <c r="B11" s="8" t="s">
        <v>1</v>
      </c>
    </row>
    <row r="12" spans="2:2" x14ac:dyDescent="0.2">
      <c r="B12" s="10" t="s">
        <v>5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A8E6-2E9B-9744-9BD7-AD8D231DF7B5}">
  <dimension ref="A1:C18"/>
  <sheetViews>
    <sheetView showGridLines="0" zoomScale="85" zoomScaleNormal="85" workbookViewId="0">
      <selection activeCell="B7" sqref="B7"/>
    </sheetView>
  </sheetViews>
  <sheetFormatPr baseColWidth="10" defaultRowHeight="11" x14ac:dyDescent="0.15"/>
  <cols>
    <col min="1" max="1" width="3" style="12" customWidth="1"/>
    <col min="2" max="2" width="19.33203125" style="12" bestFit="1" customWidth="1"/>
    <col min="3" max="3" width="10.83203125" style="12"/>
    <col min="4" max="4" width="3.33203125" style="12" customWidth="1"/>
    <col min="5" max="16384" width="10.83203125" style="12"/>
  </cols>
  <sheetData>
    <row r="1" spans="1:3" x14ac:dyDescent="0.15">
      <c r="A1" s="11" t="s">
        <v>2</v>
      </c>
    </row>
    <row r="2" spans="1:3" x14ac:dyDescent="0.15">
      <c r="A2" s="12" t="str">
        <f>Cover!$B$7</f>
        <v>Company Overview</v>
      </c>
    </row>
    <row r="3" spans="1:3" s="14" customFormat="1" ht="16" x14ac:dyDescent="0.2">
      <c r="A3" s="13" t="str">
        <f ca="1">MID(CELL("filename",A1),FIND("]",CELL("filename",A1))+1,255)</f>
        <v>Index</v>
      </c>
    </row>
    <row r="4" spans="1:3" x14ac:dyDescent="0.15">
      <c r="A4" s="15"/>
    </row>
    <row r="5" spans="1:3" ht="15" customHeight="1" x14ac:dyDescent="0.15">
      <c r="A5" s="15"/>
      <c r="B5" s="16" t="s">
        <v>3</v>
      </c>
      <c r="C5" s="16"/>
    </row>
    <row r="6" spans="1:3" ht="10" customHeight="1" x14ac:dyDescent="0.15"/>
    <row r="7" spans="1:3" ht="10" customHeight="1" x14ac:dyDescent="0.15">
      <c r="B7" s="12" t="s">
        <v>72</v>
      </c>
      <c r="C7" s="17" t="s">
        <v>4</v>
      </c>
    </row>
    <row r="8" spans="1:3" ht="10" customHeight="1" x14ac:dyDescent="0.15">
      <c r="C8" s="17"/>
    </row>
    <row r="9" spans="1:3" ht="10" customHeight="1" x14ac:dyDescent="0.15">
      <c r="B9" s="12" t="s">
        <v>55</v>
      </c>
      <c r="C9" s="17" t="s">
        <v>4</v>
      </c>
    </row>
    <row r="10" spans="1:3" ht="10" customHeight="1" x14ac:dyDescent="0.15">
      <c r="C10" s="17"/>
    </row>
    <row r="11" spans="1:3" ht="10" customHeight="1" x14ac:dyDescent="0.15">
      <c r="B11" s="12" t="s">
        <v>73</v>
      </c>
      <c r="C11" s="17" t="s">
        <v>4</v>
      </c>
    </row>
    <row r="12" spans="1:3" ht="10" customHeight="1" x14ac:dyDescent="0.15">
      <c r="C12" s="17"/>
    </row>
    <row r="13" spans="1:3" x14ac:dyDescent="0.15">
      <c r="B13" s="12" t="s">
        <v>74</v>
      </c>
      <c r="C13" s="17" t="s">
        <v>4</v>
      </c>
    </row>
    <row r="14" spans="1:3" x14ac:dyDescent="0.15">
      <c r="C14" s="17"/>
    </row>
    <row r="15" spans="1:3" x14ac:dyDescent="0.15">
      <c r="B15" s="12" t="s">
        <v>75</v>
      </c>
      <c r="C15" s="17" t="s">
        <v>4</v>
      </c>
    </row>
    <row r="16" spans="1:3" x14ac:dyDescent="0.15">
      <c r="C16" s="17"/>
    </row>
    <row r="17" spans="2:3" x14ac:dyDescent="0.15">
      <c r="B17" s="12" t="s">
        <v>56</v>
      </c>
      <c r="C17" s="17" t="s">
        <v>4</v>
      </c>
    </row>
    <row r="18" spans="2:3" x14ac:dyDescent="0.15">
      <c r="C18" s="17"/>
    </row>
  </sheetData>
  <hyperlinks>
    <hyperlink ref="C9" location="KeyInfo!A1" display="Link" xr:uid="{831A2406-546F-7D45-8E89-7B3855E76111}"/>
    <hyperlink ref="C17" location="TradingAnalysis!A1" display="Link" xr:uid="{29968E1A-8C50-984B-A91E-3CE182063F9E}"/>
    <hyperlink ref="A1" location="Index!A1" display="Index" xr:uid="{D8E01714-C7B9-9D4F-A74F-711BB90F0872}"/>
    <hyperlink ref="C7" location="Input!A1" display="Link" xr:uid="{2D2B7C43-A298-AA48-952F-636F19C39C4F}"/>
    <hyperlink ref="C11" location="IS!A1" display="Link" xr:uid="{24998FAA-42CC-8742-B104-A396C3E6603B}"/>
    <hyperlink ref="C13" location="BS!A1" display="Link" xr:uid="{6D36D404-14D9-6046-88DE-D22F468150F5}"/>
    <hyperlink ref="C15" location="CF!A1" display="Link" xr:uid="{542F09C4-C1B3-E042-BC11-DBE32899E6EB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7B4A-F40C-9F4D-A41E-01AB674225E7}">
  <dimension ref="A1:F22"/>
  <sheetViews>
    <sheetView showGridLines="0" zoomScale="85" zoomScaleNormal="85" workbookViewId="0">
      <selection activeCell="E7" sqref="E7"/>
    </sheetView>
  </sheetViews>
  <sheetFormatPr baseColWidth="10" defaultRowHeight="11" x14ac:dyDescent="0.15"/>
  <cols>
    <col min="1" max="1" width="3" style="12" customWidth="1"/>
    <col min="2" max="2" width="19.33203125" style="12" bestFit="1" customWidth="1"/>
    <col min="3" max="3" width="13.6640625" style="12" customWidth="1"/>
    <col min="4" max="4" width="3.33203125" style="12" customWidth="1"/>
    <col min="5" max="5" width="12.6640625" style="12" customWidth="1"/>
    <col min="6" max="6" width="48.33203125" style="12" customWidth="1"/>
    <col min="7" max="16384" width="10.83203125" style="12"/>
  </cols>
  <sheetData>
    <row r="1" spans="1:6" x14ac:dyDescent="0.15">
      <c r="A1" s="11" t="s">
        <v>2</v>
      </c>
    </row>
    <row r="2" spans="1:6" x14ac:dyDescent="0.15">
      <c r="A2" s="12" t="str">
        <f>Cover!$B$7</f>
        <v>Company Overview</v>
      </c>
    </row>
    <row r="3" spans="1:6" s="14" customFormat="1" ht="16" x14ac:dyDescent="0.2">
      <c r="A3" s="13" t="str">
        <f ca="1">MID(CELL("filename",A1),FIND("]",CELL("filename",A1))+1,255)</f>
        <v>Input</v>
      </c>
    </row>
    <row r="4" spans="1:6" x14ac:dyDescent="0.15">
      <c r="A4" s="15"/>
    </row>
    <row r="5" spans="1:6" ht="15" customHeight="1" x14ac:dyDescent="0.15">
      <c r="A5" s="15"/>
      <c r="B5" s="3" t="s">
        <v>80</v>
      </c>
      <c r="C5" s="6"/>
      <c r="E5" s="3" t="s">
        <v>185</v>
      </c>
      <c r="F5" s="3"/>
    </row>
    <row r="6" spans="1:6" ht="10" customHeight="1" x14ac:dyDescent="0.15">
      <c r="E6" s="2"/>
      <c r="F6" s="2"/>
    </row>
    <row r="7" spans="1:6" ht="10" customHeight="1" x14ac:dyDescent="0.15">
      <c r="B7" s="53" t="s">
        <v>76</v>
      </c>
      <c r="C7" s="148">
        <v>44196</v>
      </c>
      <c r="E7" s="152" t="s">
        <v>54</v>
      </c>
      <c r="F7" s="57" t="s">
        <v>71</v>
      </c>
    </row>
    <row r="8" spans="1:6" ht="10" customHeight="1" x14ac:dyDescent="0.15"/>
    <row r="9" spans="1:6" ht="10" customHeight="1" x14ac:dyDescent="0.15">
      <c r="B9" s="12" t="s">
        <v>77</v>
      </c>
      <c r="C9" s="149" t="s">
        <v>36</v>
      </c>
    </row>
    <row r="10" spans="1:6" ht="10" customHeight="1" x14ac:dyDescent="0.15">
      <c r="C10" s="72"/>
    </row>
    <row r="11" spans="1:6" x14ac:dyDescent="0.15">
      <c r="B11" s="53" t="s">
        <v>61</v>
      </c>
      <c r="C11" s="150" t="s">
        <v>62</v>
      </c>
    </row>
    <row r="12" spans="1:6" x14ac:dyDescent="0.15">
      <c r="C12" s="72"/>
    </row>
    <row r="13" spans="1:6" x14ac:dyDescent="0.15">
      <c r="B13" s="12" t="s">
        <v>78</v>
      </c>
      <c r="C13" s="150" t="s">
        <v>79</v>
      </c>
    </row>
    <row r="16" spans="1:6" ht="15" customHeight="1" x14ac:dyDescent="0.15">
      <c r="A16" s="15"/>
      <c r="B16" s="3" t="s">
        <v>81</v>
      </c>
      <c r="C16" s="6"/>
      <c r="E16" s="3" t="s">
        <v>53</v>
      </c>
      <c r="F16" s="3"/>
    </row>
    <row r="18" spans="2:5" ht="10" customHeight="1" x14ac:dyDescent="0.15">
      <c r="B18" s="53" t="s">
        <v>50</v>
      </c>
      <c r="C18" s="149" t="s">
        <v>63</v>
      </c>
    </row>
    <row r="19" spans="2:5" x14ac:dyDescent="0.15">
      <c r="C19" s="73"/>
    </row>
    <row r="20" spans="2:5" x14ac:dyDescent="0.15">
      <c r="B20" s="53" t="s">
        <v>47</v>
      </c>
      <c r="C20" s="151" t="s">
        <v>64</v>
      </c>
    </row>
    <row r="21" spans="2:5" x14ac:dyDescent="0.15">
      <c r="C21" s="73"/>
    </row>
    <row r="22" spans="2:5" x14ac:dyDescent="0.15">
      <c r="B22" s="53" t="s">
        <v>51</v>
      </c>
      <c r="C22" s="148">
        <v>42369</v>
      </c>
      <c r="E22" s="12" t="s">
        <v>190</v>
      </c>
    </row>
  </sheetData>
  <hyperlinks>
    <hyperlink ref="A1" location="Index!A1" display="Index" xr:uid="{B2A69044-CA70-1842-852A-7A35F827CF4D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254A-8FAD-504E-827E-68AADB6A9556}">
  <sheetPr codeName="Sheet1"/>
  <dimension ref="A1:F45"/>
  <sheetViews>
    <sheetView showGridLines="0" zoomScale="85" zoomScaleNormal="85" workbookViewId="0">
      <selection activeCell="K21" sqref="K21"/>
    </sheetView>
  </sheetViews>
  <sheetFormatPr baseColWidth="10" defaultRowHeight="11" x14ac:dyDescent="0.2"/>
  <cols>
    <col min="1" max="1" width="3" style="2" customWidth="1"/>
    <col min="2" max="2" width="25.83203125" style="2" bestFit="1" customWidth="1"/>
    <col min="3" max="4" width="16.6640625" style="2" bestFit="1" customWidth="1"/>
    <col min="5" max="5" width="15.5" style="2" customWidth="1"/>
    <col min="6" max="6" width="12" style="2" bestFit="1" customWidth="1"/>
    <col min="7" max="7" width="3.1640625" style="2" customWidth="1"/>
    <col min="8" max="8" width="10.83203125" style="2"/>
    <col min="9" max="9" width="19" style="2" bestFit="1" customWidth="1"/>
    <col min="10" max="16384" width="10.83203125" style="2"/>
  </cols>
  <sheetData>
    <row r="1" spans="1:6" s="12" customFormat="1" x14ac:dyDescent="0.15">
      <c r="A1" s="11" t="s">
        <v>2</v>
      </c>
    </row>
    <row r="2" spans="1:6" s="12" customFormat="1" x14ac:dyDescent="0.15">
      <c r="A2" s="12" t="str">
        <f>Cover!$B$7</f>
        <v>Company Overview</v>
      </c>
    </row>
    <row r="3" spans="1:6" s="14" customFormat="1" ht="16" x14ac:dyDescent="0.2">
      <c r="A3" s="13" t="str">
        <f ca="1">MID(CELL("filename",A1),FIND("]",CELL("filename",A1))+1,255)</f>
        <v>KeyInfo</v>
      </c>
    </row>
    <row r="4" spans="1:6" ht="13" customHeight="1" x14ac:dyDescent="0.2"/>
    <row r="5" spans="1:6" ht="16" customHeight="1" x14ac:dyDescent="0.2">
      <c r="B5" s="3" t="s">
        <v>7</v>
      </c>
      <c r="C5" s="3"/>
      <c r="D5" s="3"/>
      <c r="E5" s="3"/>
      <c r="F5" s="3"/>
    </row>
    <row r="6" spans="1:6" ht="13" customHeight="1" x14ac:dyDescent="0.2">
      <c r="B6" s="21" t="s">
        <v>35</v>
      </c>
      <c r="C6" s="18" t="s">
        <v>52</v>
      </c>
      <c r="D6" s="18"/>
      <c r="E6" s="20" t="s">
        <v>69</v>
      </c>
      <c r="F6" s="4" t="s">
        <v>13</v>
      </c>
    </row>
    <row r="7" spans="1:6" ht="13" customHeight="1" x14ac:dyDescent="0.2">
      <c r="B7" s="24" t="s">
        <v>48</v>
      </c>
      <c r="C7" s="130"/>
      <c r="D7" s="130"/>
      <c r="E7" s="130"/>
      <c r="F7" s="131"/>
    </row>
    <row r="8" spans="1:6" ht="13" customHeight="1" x14ac:dyDescent="0.2">
      <c r="B8" s="23" t="s">
        <v>8</v>
      </c>
      <c r="C8" s="132"/>
      <c r="D8" s="132"/>
      <c r="E8" s="132"/>
      <c r="F8" s="133"/>
    </row>
    <row r="9" spans="1:6" ht="13" customHeight="1" x14ac:dyDescent="0.2">
      <c r="B9" s="23" t="s">
        <v>9</v>
      </c>
      <c r="C9" s="132"/>
      <c r="D9" s="132"/>
      <c r="E9" s="132"/>
      <c r="F9" s="133"/>
    </row>
    <row r="10" spans="1:6" ht="13" customHeight="1" x14ac:dyDescent="0.2">
      <c r="B10" s="23" t="s">
        <v>10</v>
      </c>
      <c r="C10" s="132"/>
      <c r="D10" s="132"/>
      <c r="E10" s="132"/>
      <c r="F10" s="133"/>
    </row>
    <row r="11" spans="1:6" ht="13" customHeight="1" x14ac:dyDescent="0.2">
      <c r="B11" s="23" t="s">
        <v>11</v>
      </c>
      <c r="C11" s="132"/>
      <c r="D11" s="132"/>
      <c r="E11" s="132"/>
      <c r="F11" s="133"/>
    </row>
    <row r="12" spans="1:6" ht="13" customHeight="1" x14ac:dyDescent="0.2">
      <c r="B12" s="23" t="s">
        <v>12</v>
      </c>
      <c r="C12" s="132"/>
      <c r="D12" s="132"/>
      <c r="E12" s="132"/>
      <c r="F12" s="133"/>
    </row>
    <row r="13" spans="1:6" ht="13" customHeight="1" x14ac:dyDescent="0.2">
      <c r="B13" s="23" t="s">
        <v>14</v>
      </c>
      <c r="C13" s="132"/>
      <c r="D13" s="132"/>
      <c r="E13" s="132"/>
      <c r="F13" s="133"/>
    </row>
    <row r="14" spans="1:6" ht="13" customHeight="1" thickBot="1" x14ac:dyDescent="0.25">
      <c r="B14" s="39" t="s">
        <v>15</v>
      </c>
      <c r="C14" s="134"/>
      <c r="D14" s="134"/>
      <c r="E14" s="134"/>
      <c r="F14" s="135"/>
    </row>
    <row r="15" spans="1:6" ht="13" customHeight="1" x14ac:dyDescent="0.2"/>
    <row r="16" spans="1:6" ht="16" customHeight="1" x14ac:dyDescent="0.2">
      <c r="B16" s="3" t="s">
        <v>43</v>
      </c>
      <c r="C16" s="3"/>
      <c r="D16" s="3"/>
      <c r="E16" s="3"/>
      <c r="F16" s="3"/>
    </row>
    <row r="17" spans="2:6" ht="13" customHeight="1" x14ac:dyDescent="0.2">
      <c r="B17" s="22" t="s">
        <v>39</v>
      </c>
      <c r="C17" s="20" t="s">
        <v>36</v>
      </c>
      <c r="D17" s="20" t="s">
        <v>183</v>
      </c>
      <c r="E17" s="20" t="s">
        <v>69</v>
      </c>
      <c r="F17" s="4" t="s">
        <v>13</v>
      </c>
    </row>
    <row r="18" spans="2:6" ht="13" customHeight="1" x14ac:dyDescent="0.2">
      <c r="B18" s="24" t="s">
        <v>37</v>
      </c>
      <c r="C18" s="136"/>
      <c r="D18" s="136"/>
      <c r="E18" s="130"/>
      <c r="F18" s="131"/>
    </row>
    <row r="19" spans="2:6" ht="13" customHeight="1" x14ac:dyDescent="0.2">
      <c r="B19" s="23" t="s">
        <v>38</v>
      </c>
      <c r="C19" s="137"/>
      <c r="D19" s="137"/>
      <c r="E19" s="132"/>
      <c r="F19" s="133"/>
    </row>
    <row r="20" spans="2:6" ht="13" customHeight="1" x14ac:dyDescent="0.2">
      <c r="B20" s="23" t="s">
        <v>40</v>
      </c>
      <c r="C20" s="137"/>
      <c r="D20" s="137"/>
      <c r="E20" s="132"/>
      <c r="F20" s="133"/>
    </row>
    <row r="21" spans="2:6" ht="13" customHeight="1" thickBot="1" x14ac:dyDescent="0.25">
      <c r="B21" s="39" t="s">
        <v>42</v>
      </c>
      <c r="C21" s="138"/>
      <c r="D21" s="138"/>
      <c r="E21" s="134"/>
      <c r="F21" s="135"/>
    </row>
    <row r="23" spans="2:6" ht="16" customHeight="1" x14ac:dyDescent="0.2">
      <c r="B23" s="3" t="s">
        <v>16</v>
      </c>
      <c r="C23" s="3"/>
      <c r="D23" s="3"/>
      <c r="E23" s="3"/>
      <c r="F23" s="3"/>
    </row>
    <row r="24" spans="2:6" ht="13" customHeight="1" x14ac:dyDescent="0.2">
      <c r="B24" s="22" t="s">
        <v>22</v>
      </c>
      <c r="C24" s="20" t="s">
        <v>70</v>
      </c>
      <c r="D24" s="20" t="s">
        <v>41</v>
      </c>
      <c r="E24" s="20" t="s">
        <v>69</v>
      </c>
      <c r="F24" s="4" t="s">
        <v>13</v>
      </c>
    </row>
    <row r="25" spans="2:6" ht="13" customHeight="1" x14ac:dyDescent="0.2">
      <c r="B25" s="139" t="s">
        <v>17</v>
      </c>
      <c r="C25" s="140"/>
      <c r="D25" s="136">
        <v>0.2</v>
      </c>
      <c r="E25" s="130"/>
      <c r="F25" s="131"/>
    </row>
    <row r="26" spans="2:6" ht="13" customHeight="1" x14ac:dyDescent="0.2">
      <c r="B26" s="141" t="s">
        <v>18</v>
      </c>
      <c r="C26" s="142"/>
      <c r="D26" s="137">
        <v>0.1</v>
      </c>
      <c r="E26" s="132"/>
      <c r="F26" s="133"/>
    </row>
    <row r="27" spans="2:6" ht="13" customHeight="1" x14ac:dyDescent="0.2">
      <c r="B27" s="141" t="s">
        <v>19</v>
      </c>
      <c r="C27" s="142"/>
      <c r="D27" s="137">
        <v>0.08</v>
      </c>
      <c r="E27" s="132"/>
      <c r="F27" s="133"/>
    </row>
    <row r="28" spans="2:6" ht="13" customHeight="1" x14ac:dyDescent="0.2">
      <c r="B28" s="141" t="s">
        <v>20</v>
      </c>
      <c r="C28" s="142"/>
      <c r="D28" s="137">
        <v>7.0000000000000007E-2</v>
      </c>
      <c r="E28" s="132"/>
      <c r="F28" s="133"/>
    </row>
    <row r="29" spans="2:6" ht="13" customHeight="1" x14ac:dyDescent="0.2">
      <c r="B29" s="141" t="s">
        <v>21</v>
      </c>
      <c r="C29" s="142"/>
      <c r="D29" s="137">
        <v>0.05</v>
      </c>
      <c r="E29" s="132"/>
      <c r="F29" s="133"/>
    </row>
    <row r="30" spans="2:6" ht="13" customHeight="1" x14ac:dyDescent="0.2">
      <c r="B30" s="143" t="s">
        <v>23</v>
      </c>
      <c r="C30" s="144"/>
      <c r="D30" s="55">
        <f>TradingAnalysis!$C$9</f>
        <v>0.5</v>
      </c>
      <c r="E30" s="145"/>
      <c r="F30" s="146"/>
    </row>
    <row r="31" spans="2:6" ht="13" customHeight="1" thickBot="1" x14ac:dyDescent="0.25">
      <c r="B31" s="26" t="s">
        <v>0</v>
      </c>
      <c r="C31" s="19"/>
      <c r="D31" s="27">
        <f>SUM(D25:D30)</f>
        <v>1</v>
      </c>
      <c r="E31" s="19"/>
      <c r="F31" s="5"/>
    </row>
    <row r="32" spans="2:6" ht="13" customHeight="1" x14ac:dyDescent="0.2"/>
    <row r="33" spans="2:6" ht="16" customHeight="1" x14ac:dyDescent="0.2">
      <c r="B33" s="3" t="s">
        <v>24</v>
      </c>
      <c r="C33" s="3"/>
      <c r="D33" s="3"/>
      <c r="E33" s="3"/>
      <c r="F33" s="3"/>
    </row>
    <row r="34" spans="2:6" ht="13" customHeight="1" x14ac:dyDescent="0.2">
      <c r="B34" s="22" t="s">
        <v>67</v>
      </c>
      <c r="C34" s="20" t="s">
        <v>66</v>
      </c>
      <c r="D34" s="20" t="s">
        <v>41</v>
      </c>
      <c r="E34" s="20" t="s">
        <v>69</v>
      </c>
      <c r="F34" s="4" t="s">
        <v>13</v>
      </c>
    </row>
    <row r="35" spans="2:6" ht="13" customHeight="1" x14ac:dyDescent="0.2">
      <c r="B35" s="139" t="s">
        <v>25</v>
      </c>
      <c r="C35" s="25" t="s">
        <v>68</v>
      </c>
      <c r="D35" s="136"/>
      <c r="E35" s="130"/>
      <c r="F35" s="131"/>
    </row>
    <row r="36" spans="2:6" ht="13" customHeight="1" x14ac:dyDescent="0.2">
      <c r="B36" s="141" t="s">
        <v>26</v>
      </c>
      <c r="C36" s="53" t="s">
        <v>68</v>
      </c>
      <c r="D36" s="137"/>
      <c r="E36" s="132"/>
      <c r="F36" s="133"/>
    </row>
    <row r="37" spans="2:6" ht="13" customHeight="1" x14ac:dyDescent="0.2">
      <c r="B37" s="141" t="s">
        <v>27</v>
      </c>
      <c r="C37" s="53" t="s">
        <v>68</v>
      </c>
      <c r="D37" s="137"/>
      <c r="E37" s="132"/>
      <c r="F37" s="133"/>
    </row>
    <row r="38" spans="2:6" ht="13" customHeight="1" x14ac:dyDescent="0.2">
      <c r="B38" s="141" t="s">
        <v>28</v>
      </c>
      <c r="C38" s="53" t="s">
        <v>68</v>
      </c>
      <c r="D38" s="137"/>
      <c r="E38" s="132"/>
      <c r="F38" s="133"/>
    </row>
    <row r="39" spans="2:6" ht="13" customHeight="1" x14ac:dyDescent="0.2">
      <c r="B39" s="141" t="s">
        <v>29</v>
      </c>
      <c r="C39" s="53" t="s">
        <v>68</v>
      </c>
      <c r="D39" s="137"/>
      <c r="E39" s="132"/>
      <c r="F39" s="133"/>
    </row>
    <row r="40" spans="2:6" ht="13" customHeight="1" x14ac:dyDescent="0.2">
      <c r="B40" s="141" t="s">
        <v>30</v>
      </c>
      <c r="C40" s="53" t="s">
        <v>68</v>
      </c>
      <c r="D40" s="137"/>
      <c r="E40" s="132"/>
      <c r="F40" s="133"/>
    </row>
    <row r="41" spans="2:6" ht="13" customHeight="1" x14ac:dyDescent="0.2">
      <c r="B41" s="141" t="s">
        <v>31</v>
      </c>
      <c r="C41" s="53" t="s">
        <v>68</v>
      </c>
      <c r="D41" s="137"/>
      <c r="E41" s="132"/>
      <c r="F41" s="133"/>
    </row>
    <row r="42" spans="2:6" ht="13" customHeight="1" x14ac:dyDescent="0.2">
      <c r="B42" s="141" t="s">
        <v>32</v>
      </c>
      <c r="C42" s="53" t="s">
        <v>68</v>
      </c>
      <c r="D42" s="137"/>
      <c r="E42" s="132"/>
      <c r="F42" s="133"/>
    </row>
    <row r="43" spans="2:6" ht="13" customHeight="1" x14ac:dyDescent="0.2">
      <c r="B43" s="141" t="s">
        <v>33</v>
      </c>
      <c r="C43" s="53" t="s">
        <v>68</v>
      </c>
      <c r="D43" s="137"/>
      <c r="E43" s="132"/>
      <c r="F43" s="133"/>
    </row>
    <row r="44" spans="2:6" ht="13" customHeight="1" thickBot="1" x14ac:dyDescent="0.25">
      <c r="B44" s="147" t="s">
        <v>34</v>
      </c>
      <c r="C44" s="56" t="s">
        <v>68</v>
      </c>
      <c r="D44" s="138"/>
      <c r="E44" s="134"/>
      <c r="F44" s="135"/>
    </row>
    <row r="45" spans="2:6" ht="13" customHeight="1" x14ac:dyDescent="0.2"/>
  </sheetData>
  <dataValidations count="1">
    <dataValidation type="list" allowBlank="1" showInputMessage="1" showErrorMessage="1" sqref="C35:C44" xr:uid="{C2F9238E-4850-574D-94D2-F382056952CB}">
      <formula1>"Subsidiary,Associate,Affiliate,JV"</formula1>
    </dataValidation>
  </dataValidations>
  <hyperlinks>
    <hyperlink ref="A1" location="Index!A1" display="Index" xr:uid="{24A24A85-C59A-0142-89E3-3DB692A0FF3E}"/>
  </hyperlink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CBE3-E887-5648-956B-3A3EB3121C84}">
  <dimension ref="A1:I48"/>
  <sheetViews>
    <sheetView showGridLines="0" zoomScale="85" zoomScaleNormal="85" workbookViewId="0">
      <selection activeCell="A4" sqref="A4"/>
    </sheetView>
  </sheetViews>
  <sheetFormatPr baseColWidth="10" defaultRowHeight="11" outlineLevelCol="1" x14ac:dyDescent="0.2"/>
  <cols>
    <col min="1" max="1" width="3" style="2" customWidth="1"/>
    <col min="2" max="2" width="25.83203125" style="2" bestFit="1" customWidth="1"/>
    <col min="3" max="3" width="15.83203125" style="2" customWidth="1" outlineLevel="1"/>
    <col min="4" max="6" width="15.83203125" style="2" customWidth="1"/>
    <col min="7" max="7" width="16.83203125" style="2" bestFit="1" customWidth="1"/>
    <col min="8" max="8" width="2.1640625" style="2" customWidth="1"/>
    <col min="9" max="9" width="34.5" style="2" bestFit="1" customWidth="1"/>
    <col min="10" max="16384" width="10.83203125" style="2"/>
  </cols>
  <sheetData>
    <row r="1" spans="1:9" s="12" customFormat="1" x14ac:dyDescent="0.15">
      <c r="A1" s="11" t="s">
        <v>2</v>
      </c>
    </row>
    <row r="2" spans="1:9" s="12" customFormat="1" x14ac:dyDescent="0.15">
      <c r="A2" s="12" t="str">
        <f>Cover!$B$7</f>
        <v>Company Overview</v>
      </c>
    </row>
    <row r="3" spans="1:9" s="14" customFormat="1" ht="16" x14ac:dyDescent="0.2">
      <c r="A3" s="13" t="str">
        <f ca="1">MID(CELL("filename",A1),FIND("]",CELL("filename",A1))+1,255)</f>
        <v>IS</v>
      </c>
    </row>
    <row r="4" spans="1:9" ht="13" customHeight="1" x14ac:dyDescent="0.2"/>
    <row r="5" spans="1:9" ht="16" customHeight="1" x14ac:dyDescent="0.2">
      <c r="B5" s="3" t="str">
        <f>Input!$C$9&amp;" - Income statement"</f>
        <v>Name - Income statement</v>
      </c>
      <c r="C5" s="3"/>
      <c r="D5" s="3"/>
      <c r="E5" s="3"/>
      <c r="F5" s="3"/>
      <c r="G5" s="3"/>
      <c r="I5" s="3" t="s">
        <v>53</v>
      </c>
    </row>
    <row r="6" spans="1:9" ht="13" customHeight="1" x14ac:dyDescent="0.2">
      <c r="B6" s="21" t="str">
        <f>Input!$C$11&amp;Input!$C$13</f>
        <v>USDm</v>
      </c>
      <c r="C6" s="68">
        <f>EOMONTH(D6,-12)</f>
        <v>43100</v>
      </c>
      <c r="D6" s="68">
        <f>EOMONTH(E6,-12)</f>
        <v>43465</v>
      </c>
      <c r="E6" s="68">
        <f>EOMONTH(F6,-12)</f>
        <v>43830</v>
      </c>
      <c r="F6" s="98">
        <f>Input!$C$7</f>
        <v>44196</v>
      </c>
      <c r="G6" s="99" t="str">
        <f>"CAGR "&amp;YEAR($D$6)&amp;"-"&amp;YEAR($F$6)</f>
        <v>CAGR 2018-2020</v>
      </c>
    </row>
    <row r="7" spans="1:9" ht="13" customHeight="1" x14ac:dyDescent="0.2">
      <c r="B7" s="24" t="s">
        <v>83</v>
      </c>
      <c r="C7" s="153">
        <v>800</v>
      </c>
      <c r="D7" s="153">
        <v>850</v>
      </c>
      <c r="E7" s="153">
        <v>1200</v>
      </c>
      <c r="F7" s="153">
        <v>1300</v>
      </c>
      <c r="G7" s="100">
        <f>IFERROR((F7/D7)^(1/YEARFRAC($D$6,$F$6,0))-1,"n.m.")</f>
        <v>0.23669388480168463</v>
      </c>
      <c r="I7" s="2" t="s">
        <v>149</v>
      </c>
    </row>
    <row r="8" spans="1:9" ht="13" customHeight="1" x14ac:dyDescent="0.2">
      <c r="B8" s="23" t="s">
        <v>142</v>
      </c>
      <c r="C8" s="154">
        <v>-550</v>
      </c>
      <c r="D8" s="154">
        <v>-600</v>
      </c>
      <c r="E8" s="154">
        <v>-800</v>
      </c>
      <c r="F8" s="154">
        <v>-850</v>
      </c>
      <c r="G8" s="101">
        <f t="shared" ref="G8:G18" si="0">IFERROR((F8/D8)^(1/YEARFRAC($D$6,$F$6,0))-1,"n.m.")</f>
        <v>0.19023807142380833</v>
      </c>
      <c r="I8" s="2" t="s">
        <v>158</v>
      </c>
    </row>
    <row r="9" spans="1:9" ht="13" customHeight="1" x14ac:dyDescent="0.2">
      <c r="B9" s="75" t="s">
        <v>98</v>
      </c>
      <c r="C9" s="90">
        <f>SUM(C7:C8)</f>
        <v>250</v>
      </c>
      <c r="D9" s="90">
        <f>SUM(D7:D8)</f>
        <v>250</v>
      </c>
      <c r="E9" s="90">
        <f t="shared" ref="E9:F9" si="1">SUM(E7:E8)</f>
        <v>400</v>
      </c>
      <c r="F9" s="90">
        <f t="shared" si="1"/>
        <v>450</v>
      </c>
      <c r="G9" s="102">
        <f t="shared" si="0"/>
        <v>0.34164078649987384</v>
      </c>
    </row>
    <row r="10" spans="1:9" ht="13" customHeight="1" x14ac:dyDescent="0.2">
      <c r="B10" s="23" t="s">
        <v>99</v>
      </c>
      <c r="C10" s="154">
        <v>-80</v>
      </c>
      <c r="D10" s="154">
        <v>-80</v>
      </c>
      <c r="E10" s="154">
        <v>-150</v>
      </c>
      <c r="F10" s="154">
        <v>-180</v>
      </c>
      <c r="G10" s="101">
        <f t="shared" si="0"/>
        <v>0.5</v>
      </c>
      <c r="I10" s="2" t="s">
        <v>158</v>
      </c>
    </row>
    <row r="11" spans="1:9" ht="13" customHeight="1" x14ac:dyDescent="0.2">
      <c r="B11" s="23" t="s">
        <v>100</v>
      </c>
      <c r="C11" s="154">
        <v>30</v>
      </c>
      <c r="D11" s="154">
        <v>40</v>
      </c>
      <c r="E11" s="154">
        <v>50</v>
      </c>
      <c r="F11" s="154">
        <v>50</v>
      </c>
      <c r="G11" s="101">
        <f t="shared" si="0"/>
        <v>0.1180339887498949</v>
      </c>
    </row>
    <row r="12" spans="1:9" ht="13" customHeight="1" x14ac:dyDescent="0.2">
      <c r="B12" s="75" t="s">
        <v>84</v>
      </c>
      <c r="C12" s="90">
        <f>SUM(C9:C11)</f>
        <v>200</v>
      </c>
      <c r="D12" s="90">
        <f>SUM(D9:D11)</f>
        <v>210</v>
      </c>
      <c r="E12" s="90">
        <f>SUM(E9:E11)</f>
        <v>300</v>
      </c>
      <c r="F12" s="90">
        <f>SUM(F9:F11)</f>
        <v>320</v>
      </c>
      <c r="G12" s="102">
        <f t="shared" si="0"/>
        <v>0.2344267996967353</v>
      </c>
    </row>
    <row r="13" spans="1:9" ht="13" customHeight="1" x14ac:dyDescent="0.2">
      <c r="B13" s="23" t="s">
        <v>160</v>
      </c>
      <c r="C13" s="154">
        <v>-50</v>
      </c>
      <c r="D13" s="155">
        <v>-100</v>
      </c>
      <c r="E13" s="155">
        <v>-100</v>
      </c>
      <c r="F13" s="156">
        <v>-100</v>
      </c>
      <c r="G13" s="101">
        <f t="shared" si="0"/>
        <v>0</v>
      </c>
    </row>
    <row r="14" spans="1:9" ht="13" customHeight="1" x14ac:dyDescent="0.2">
      <c r="B14" s="75" t="s">
        <v>85</v>
      </c>
      <c r="C14" s="90">
        <f>SUM(C12:C13)</f>
        <v>150</v>
      </c>
      <c r="D14" s="90">
        <f>SUM(D12:D13)</f>
        <v>110</v>
      </c>
      <c r="E14" s="90">
        <f>SUM(E12:E13)</f>
        <v>200</v>
      </c>
      <c r="F14" s="90">
        <f>SUM(F12:F13)</f>
        <v>220</v>
      </c>
      <c r="G14" s="102">
        <f t="shared" si="0"/>
        <v>0.41421356237309515</v>
      </c>
    </row>
    <row r="15" spans="1:9" ht="13" customHeight="1" x14ac:dyDescent="0.2">
      <c r="B15" s="23" t="s">
        <v>159</v>
      </c>
      <c r="C15" s="154">
        <v>-10</v>
      </c>
      <c r="D15" s="154">
        <v>-20</v>
      </c>
      <c r="E15" s="154">
        <v>-20</v>
      </c>
      <c r="F15" s="154">
        <v>-20</v>
      </c>
      <c r="G15" s="101">
        <f t="shared" si="0"/>
        <v>0</v>
      </c>
    </row>
    <row r="16" spans="1:9" ht="13" customHeight="1" x14ac:dyDescent="0.2">
      <c r="B16" s="75" t="s">
        <v>151</v>
      </c>
      <c r="C16" s="90">
        <f>SUM(C14:C15)</f>
        <v>140</v>
      </c>
      <c r="D16" s="90">
        <f>SUM(D14:D15)</f>
        <v>90</v>
      </c>
      <c r="E16" s="90">
        <f>SUM(E14:E15)</f>
        <v>180</v>
      </c>
      <c r="F16" s="90">
        <f>SUM(F14:F15)</f>
        <v>200</v>
      </c>
      <c r="G16" s="102">
        <f t="shared" si="0"/>
        <v>0.4907119849998598</v>
      </c>
    </row>
    <row r="17" spans="2:7" ht="13" customHeight="1" x14ac:dyDescent="0.2">
      <c r="B17" s="23" t="s">
        <v>156</v>
      </c>
      <c r="C17" s="154">
        <v>-42</v>
      </c>
      <c r="D17" s="155">
        <v>-27</v>
      </c>
      <c r="E17" s="155">
        <v>-54</v>
      </c>
      <c r="F17" s="156">
        <v>-60</v>
      </c>
      <c r="G17" s="101">
        <f t="shared" si="0"/>
        <v>0.4907119849998598</v>
      </c>
    </row>
    <row r="18" spans="2:7" ht="13" customHeight="1" thickBot="1" x14ac:dyDescent="0.25">
      <c r="B18" s="26" t="s">
        <v>157</v>
      </c>
      <c r="C18" s="96">
        <f>SUM(C16:C17)</f>
        <v>98</v>
      </c>
      <c r="D18" s="96">
        <f>SUM(D16:D17)</f>
        <v>63</v>
      </c>
      <c r="E18" s="96">
        <f t="shared" ref="E18:F18" si="2">SUM(E16:E17)</f>
        <v>126</v>
      </c>
      <c r="F18" s="96">
        <f t="shared" si="2"/>
        <v>140</v>
      </c>
      <c r="G18" s="103">
        <f t="shared" si="0"/>
        <v>0.4907119849998598</v>
      </c>
    </row>
    <row r="19" spans="2:7" ht="13" customHeight="1" x14ac:dyDescent="0.2">
      <c r="B19" s="74" t="s">
        <v>164</v>
      </c>
      <c r="C19" s="81"/>
      <c r="D19" s="81"/>
      <c r="E19" s="81"/>
      <c r="F19" s="82"/>
      <c r="G19" s="89" t="str">
        <f>"Average "&amp;YEAR($D$6)&amp;"-"&amp;YEAR($F$6)</f>
        <v>Average 2018-2020</v>
      </c>
    </row>
    <row r="20" spans="2:7" x14ac:dyDescent="0.2">
      <c r="B20" s="23" t="s">
        <v>87</v>
      </c>
      <c r="C20" s="83"/>
      <c r="D20" s="83">
        <f t="shared" ref="D20:F21" si="3">D7/C7-1</f>
        <v>6.25E-2</v>
      </c>
      <c r="E20" s="83">
        <f t="shared" si="3"/>
        <v>0.41176470588235303</v>
      </c>
      <c r="F20" s="84">
        <f t="shared" si="3"/>
        <v>8.3333333333333259E-2</v>
      </c>
      <c r="G20" s="85">
        <f>AVERAGE(D20:F20)</f>
        <v>0.18586601307189543</v>
      </c>
    </row>
    <row r="21" spans="2:7" x14ac:dyDescent="0.2">
      <c r="B21" s="23" t="s">
        <v>140</v>
      </c>
      <c r="C21" s="83"/>
      <c r="D21" s="83">
        <f t="shared" si="3"/>
        <v>9.0909090909090828E-2</v>
      </c>
      <c r="E21" s="83">
        <f t="shared" si="3"/>
        <v>0.33333333333333326</v>
      </c>
      <c r="F21" s="84">
        <f t="shared" si="3"/>
        <v>6.25E-2</v>
      </c>
      <c r="G21" s="85">
        <f t="shared" ref="G21:G32" si="4">AVERAGE(D21:F21)</f>
        <v>0.1622474747474747</v>
      </c>
    </row>
    <row r="22" spans="2:7" x14ac:dyDescent="0.2">
      <c r="B22" s="23" t="s">
        <v>141</v>
      </c>
      <c r="C22" s="83">
        <f>-C8/C$7</f>
        <v>0.6875</v>
      </c>
      <c r="D22" s="83">
        <f>-D8/D$7</f>
        <v>0.70588235294117652</v>
      </c>
      <c r="E22" s="83">
        <f>-E8/E$7</f>
        <v>0.66666666666666663</v>
      </c>
      <c r="F22" s="84">
        <f>-F8/F$7</f>
        <v>0.65384615384615385</v>
      </c>
      <c r="G22" s="85">
        <f t="shared" si="4"/>
        <v>0.67546505781799893</v>
      </c>
    </row>
    <row r="23" spans="2:7" x14ac:dyDescent="0.2">
      <c r="B23" s="23" t="s">
        <v>88</v>
      </c>
      <c r="C23" s="81"/>
      <c r="D23" s="83">
        <f>D9/C9-1</f>
        <v>0</v>
      </c>
      <c r="E23" s="83">
        <f>E9/D9-1</f>
        <v>0.60000000000000009</v>
      </c>
      <c r="F23" s="84">
        <f>F9/E9-1</f>
        <v>0.125</v>
      </c>
      <c r="G23" s="85">
        <f t="shared" si="4"/>
        <v>0.2416666666666667</v>
      </c>
    </row>
    <row r="24" spans="2:7" x14ac:dyDescent="0.2">
      <c r="B24" s="23" t="s">
        <v>89</v>
      </c>
      <c r="C24" s="83">
        <f>C9/C$7</f>
        <v>0.3125</v>
      </c>
      <c r="D24" s="83">
        <f>D9/D$7</f>
        <v>0.29411764705882354</v>
      </c>
      <c r="E24" s="83">
        <f>E9/E$7</f>
        <v>0.33333333333333331</v>
      </c>
      <c r="F24" s="84">
        <f>F9/F$7</f>
        <v>0.34615384615384615</v>
      </c>
      <c r="G24" s="85">
        <f t="shared" si="4"/>
        <v>0.32453494218200102</v>
      </c>
    </row>
    <row r="25" spans="2:7" x14ac:dyDescent="0.2">
      <c r="B25" s="23" t="s">
        <v>101</v>
      </c>
      <c r="C25" s="83"/>
      <c r="D25" s="83">
        <f>D10/C10-1</f>
        <v>0</v>
      </c>
      <c r="E25" s="83">
        <f>E10/D10-1</f>
        <v>0.875</v>
      </c>
      <c r="F25" s="84">
        <f>F10/E10-1</f>
        <v>0.19999999999999996</v>
      </c>
      <c r="G25" s="85">
        <f t="shared" si="4"/>
        <v>0.35833333333333334</v>
      </c>
    </row>
    <row r="26" spans="2:7" x14ac:dyDescent="0.2">
      <c r="B26" s="23" t="s">
        <v>143</v>
      </c>
      <c r="C26" s="83">
        <f>-C10/C$7</f>
        <v>0.1</v>
      </c>
      <c r="D26" s="83">
        <f>-D10/D$7</f>
        <v>9.4117647058823528E-2</v>
      </c>
      <c r="E26" s="83">
        <f>-E10/E$7</f>
        <v>0.125</v>
      </c>
      <c r="F26" s="84">
        <f>-F10/F$7</f>
        <v>0.13846153846153847</v>
      </c>
      <c r="G26" s="85">
        <f t="shared" si="4"/>
        <v>0.11919306184012067</v>
      </c>
    </row>
    <row r="27" spans="2:7" x14ac:dyDescent="0.2">
      <c r="B27" s="23" t="s">
        <v>90</v>
      </c>
      <c r="C27" s="83"/>
      <c r="D27" s="83">
        <f>D12/C12-1</f>
        <v>5.0000000000000044E-2</v>
      </c>
      <c r="E27" s="83">
        <f>E12/D12-1</f>
        <v>0.4285714285714286</v>
      </c>
      <c r="F27" s="84">
        <f>F12/E12-1</f>
        <v>6.6666666666666652E-2</v>
      </c>
      <c r="G27" s="85">
        <f t="shared" si="4"/>
        <v>0.18174603174603177</v>
      </c>
    </row>
    <row r="28" spans="2:7" x14ac:dyDescent="0.2">
      <c r="B28" s="23" t="s">
        <v>91</v>
      </c>
      <c r="C28" s="83">
        <f>C12/C$7</f>
        <v>0.25</v>
      </c>
      <c r="D28" s="83">
        <f>D12/D$7</f>
        <v>0.24705882352941178</v>
      </c>
      <c r="E28" s="83">
        <f>E12/E$7</f>
        <v>0.25</v>
      </c>
      <c r="F28" s="84">
        <f>F12/F$7</f>
        <v>0.24615384615384617</v>
      </c>
      <c r="G28" s="85">
        <f t="shared" si="4"/>
        <v>0.24773755656108598</v>
      </c>
    </row>
    <row r="29" spans="2:7" x14ac:dyDescent="0.2">
      <c r="B29" s="23" t="s">
        <v>92</v>
      </c>
      <c r="C29" s="83"/>
      <c r="D29" s="83">
        <f>D14/C14-1</f>
        <v>-0.26666666666666672</v>
      </c>
      <c r="E29" s="83">
        <f>E14/D14-1</f>
        <v>0.81818181818181812</v>
      </c>
      <c r="F29" s="84">
        <f>F14/E14-1</f>
        <v>0.10000000000000009</v>
      </c>
      <c r="G29" s="85">
        <f t="shared" si="4"/>
        <v>0.21717171717171715</v>
      </c>
    </row>
    <row r="30" spans="2:7" x14ac:dyDescent="0.2">
      <c r="B30" s="23" t="s">
        <v>93</v>
      </c>
      <c r="C30" s="83">
        <f>C14/C$7</f>
        <v>0.1875</v>
      </c>
      <c r="D30" s="83">
        <f>D14/D$7</f>
        <v>0.12941176470588237</v>
      </c>
      <c r="E30" s="83">
        <f>E14/E$7</f>
        <v>0.16666666666666666</v>
      </c>
      <c r="F30" s="84">
        <f t="shared" ref="F30" si="5">F14/F$7</f>
        <v>0.16923076923076924</v>
      </c>
      <c r="G30" s="85">
        <f t="shared" si="4"/>
        <v>0.15510306686777275</v>
      </c>
    </row>
    <row r="31" spans="2:7" x14ac:dyDescent="0.2">
      <c r="B31" s="23" t="s">
        <v>94</v>
      </c>
      <c r="C31" s="83"/>
      <c r="D31" s="83">
        <f>D15/C15-1</f>
        <v>1</v>
      </c>
      <c r="E31" s="83">
        <f>E15/D15-1</f>
        <v>0</v>
      </c>
      <c r="F31" s="84">
        <f>F15/E15-1</f>
        <v>0</v>
      </c>
      <c r="G31" s="85">
        <f t="shared" si="4"/>
        <v>0.33333333333333331</v>
      </c>
    </row>
    <row r="32" spans="2:7" x14ac:dyDescent="0.2">
      <c r="B32" s="23" t="s">
        <v>95</v>
      </c>
      <c r="C32" s="83">
        <f>-C15/C$7</f>
        <v>1.2500000000000001E-2</v>
      </c>
      <c r="D32" s="83">
        <f>-D15/D$7</f>
        <v>2.3529411764705882E-2</v>
      </c>
      <c r="E32" s="83">
        <f>-E15/E$7</f>
        <v>1.6666666666666666E-2</v>
      </c>
      <c r="F32" s="84">
        <f>-F15/F$7</f>
        <v>1.5384615384615385E-2</v>
      </c>
      <c r="G32" s="85">
        <f t="shared" si="4"/>
        <v>1.8526897938662645E-2</v>
      </c>
    </row>
    <row r="33" spans="2:7" x14ac:dyDescent="0.2">
      <c r="B33" s="23" t="s">
        <v>152</v>
      </c>
      <c r="C33" s="83"/>
      <c r="D33" s="83">
        <f>D16/C16-1</f>
        <v>-0.3571428571428571</v>
      </c>
      <c r="E33" s="83">
        <f>E16/D16-1</f>
        <v>1</v>
      </c>
      <c r="F33" s="84">
        <f>F16/E16-1</f>
        <v>0.11111111111111116</v>
      </c>
      <c r="G33" s="85">
        <f>AVERAGE(D33:F33)</f>
        <v>0.25132275132275134</v>
      </c>
    </row>
    <row r="34" spans="2:7" x14ac:dyDescent="0.2">
      <c r="B34" s="23" t="s">
        <v>153</v>
      </c>
      <c r="C34" s="83">
        <f>C16/C$7</f>
        <v>0.17499999999999999</v>
      </c>
      <c r="D34" s="83">
        <f>D16/D$7</f>
        <v>0.10588235294117647</v>
      </c>
      <c r="E34" s="83">
        <f>E16/E$7</f>
        <v>0.15</v>
      </c>
      <c r="F34" s="84">
        <f>F16/F$7</f>
        <v>0.15384615384615385</v>
      </c>
      <c r="G34" s="85">
        <f>AVERAGE(D34:F34)</f>
        <v>0.13657616892911009</v>
      </c>
    </row>
    <row r="35" spans="2:7" x14ac:dyDescent="0.2">
      <c r="B35" s="23" t="s">
        <v>154</v>
      </c>
      <c r="C35" s="83">
        <f>-C17/C16</f>
        <v>0.3</v>
      </c>
      <c r="D35" s="83">
        <f t="shared" ref="D35:F35" si="6">-D17/D16</f>
        <v>0.3</v>
      </c>
      <c r="E35" s="83">
        <f t="shared" si="6"/>
        <v>0.3</v>
      </c>
      <c r="F35" s="83">
        <f t="shared" si="6"/>
        <v>0.3</v>
      </c>
      <c r="G35" s="85">
        <f>AVERAGE(D35:F35)</f>
        <v>0.3</v>
      </c>
    </row>
    <row r="36" spans="2:7" x14ac:dyDescent="0.2">
      <c r="B36" s="23" t="s">
        <v>96</v>
      </c>
      <c r="C36" s="83"/>
      <c r="D36" s="83">
        <f>D18/C18-1</f>
        <v>-0.3571428571428571</v>
      </c>
      <c r="E36" s="83">
        <f>E18/D18-1</f>
        <v>1</v>
      </c>
      <c r="F36" s="84">
        <f>F18/E18-1</f>
        <v>0.11111111111111116</v>
      </c>
      <c r="G36" s="85">
        <f>AVERAGE(D36:F36)</f>
        <v>0.25132275132275134</v>
      </c>
    </row>
    <row r="37" spans="2:7" ht="12" thickBot="1" x14ac:dyDescent="0.25">
      <c r="B37" s="39" t="s">
        <v>97</v>
      </c>
      <c r="C37" s="86">
        <f>C18/C$7</f>
        <v>0.1225</v>
      </c>
      <c r="D37" s="86">
        <f>D18/D$7</f>
        <v>7.4117647058823524E-2</v>
      </c>
      <c r="E37" s="86">
        <f>E18/E$7</f>
        <v>0.105</v>
      </c>
      <c r="F37" s="87">
        <f>F18/F$7</f>
        <v>0.1076923076923077</v>
      </c>
      <c r="G37" s="88">
        <f>AVERAGE(D37:F37)</f>
        <v>9.5603318250377087E-2</v>
      </c>
    </row>
    <row r="38" spans="2:7" x14ac:dyDescent="0.2">
      <c r="C38" s="47"/>
      <c r="D38" s="47"/>
      <c r="E38" s="47"/>
      <c r="F38" s="47"/>
    </row>
    <row r="39" spans="2:7" x14ac:dyDescent="0.2">
      <c r="C39" s="47"/>
      <c r="D39" s="47"/>
      <c r="E39" s="47"/>
      <c r="F39" s="47"/>
    </row>
    <row r="40" spans="2:7" x14ac:dyDescent="0.2">
      <c r="C40" s="47"/>
      <c r="D40" s="47"/>
      <c r="E40" s="47"/>
      <c r="F40" s="47"/>
    </row>
    <row r="41" spans="2:7" x14ac:dyDescent="0.2">
      <c r="C41" s="47"/>
      <c r="D41" s="47"/>
      <c r="E41" s="47"/>
      <c r="F41" s="47"/>
    </row>
    <row r="42" spans="2:7" x14ac:dyDescent="0.2">
      <c r="C42" s="47"/>
      <c r="D42" s="47"/>
      <c r="E42" s="47"/>
      <c r="F42" s="47"/>
    </row>
    <row r="43" spans="2:7" x14ac:dyDescent="0.2">
      <c r="C43" s="47"/>
      <c r="D43" s="47"/>
      <c r="E43" s="47"/>
      <c r="F43" s="47"/>
    </row>
    <row r="44" spans="2:7" x14ac:dyDescent="0.2">
      <c r="C44" s="47"/>
      <c r="D44" s="47"/>
      <c r="E44" s="47"/>
      <c r="F44" s="47"/>
    </row>
    <row r="45" spans="2:7" x14ac:dyDescent="0.2">
      <c r="C45" s="47"/>
      <c r="D45" s="47"/>
      <c r="E45" s="47"/>
      <c r="F45" s="47"/>
    </row>
    <row r="46" spans="2:7" x14ac:dyDescent="0.2">
      <c r="C46" s="47"/>
      <c r="D46" s="47"/>
      <c r="E46" s="47"/>
      <c r="F46" s="47"/>
    </row>
    <row r="47" spans="2:7" x14ac:dyDescent="0.2">
      <c r="C47" s="47"/>
      <c r="D47" s="47"/>
      <c r="E47" s="47"/>
      <c r="F47" s="47"/>
    </row>
    <row r="48" spans="2:7" x14ac:dyDescent="0.2">
      <c r="C48" s="47"/>
      <c r="D48" s="47"/>
      <c r="E48" s="47"/>
      <c r="F48" s="47"/>
    </row>
  </sheetData>
  <hyperlinks>
    <hyperlink ref="A1" location="Index!A1" display="Index" xr:uid="{0B5D99FD-30B7-0942-A33D-F9C0F1164146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A2AF-D8DB-EF41-82A0-3E29869B3C50}">
  <dimension ref="A1:G60"/>
  <sheetViews>
    <sheetView showGridLines="0" zoomScale="85" zoomScaleNormal="85" workbookViewId="0">
      <selection activeCell="A4" sqref="A4"/>
    </sheetView>
  </sheetViews>
  <sheetFormatPr baseColWidth="10" defaultRowHeight="11" outlineLevelCol="1" x14ac:dyDescent="0.2"/>
  <cols>
    <col min="1" max="1" width="3" style="2" customWidth="1"/>
    <col min="2" max="2" width="27.1640625" style="2" bestFit="1" customWidth="1"/>
    <col min="3" max="3" width="15.83203125" style="2" customWidth="1" outlineLevel="1"/>
    <col min="4" max="6" width="15.83203125" style="2" customWidth="1"/>
    <col min="7" max="7" width="16.83203125" style="2" bestFit="1" customWidth="1"/>
    <col min="8" max="8" width="2.1640625" style="2" customWidth="1"/>
    <col min="9" max="16384" width="10.83203125" style="2"/>
  </cols>
  <sheetData>
    <row r="1" spans="1:7" s="12" customFormat="1" x14ac:dyDescent="0.15">
      <c r="A1" s="11" t="s">
        <v>2</v>
      </c>
    </row>
    <row r="2" spans="1:7" s="12" customFormat="1" x14ac:dyDescent="0.15">
      <c r="A2" s="12" t="str">
        <f>Cover!$B$7</f>
        <v>Company Overview</v>
      </c>
      <c r="C2" s="125"/>
      <c r="D2" s="125"/>
      <c r="E2" s="125"/>
      <c r="F2" s="125"/>
    </row>
    <row r="3" spans="1:7" s="14" customFormat="1" ht="16" x14ac:dyDescent="0.2">
      <c r="A3" s="13" t="str">
        <f ca="1">MID(CELL("filename",A1),FIND("]",CELL("filename",A1))+1,255)</f>
        <v>BS</v>
      </c>
      <c r="D3" s="128"/>
      <c r="E3" s="128"/>
      <c r="F3" s="128"/>
    </row>
    <row r="4" spans="1:7" ht="13" customHeight="1" x14ac:dyDescent="0.2"/>
    <row r="5" spans="1:7" ht="16" customHeight="1" x14ac:dyDescent="0.2">
      <c r="B5" s="3" t="str">
        <f>Input!$C$9&amp;" - Balance sheet"</f>
        <v>Name - Balance sheet</v>
      </c>
      <c r="C5" s="3"/>
      <c r="D5" s="3"/>
      <c r="E5" s="3"/>
      <c r="F5" s="3"/>
      <c r="G5" s="3"/>
    </row>
    <row r="6" spans="1:7" ht="13" customHeight="1" x14ac:dyDescent="0.2">
      <c r="B6" s="21" t="str">
        <f>Input!$C$11&amp;Input!$C$13</f>
        <v>USDm</v>
      </c>
      <c r="C6" s="68">
        <f>EOMONTH(D6,-12)</f>
        <v>43100</v>
      </c>
      <c r="D6" s="68">
        <f>EOMONTH(E6,-12)</f>
        <v>43465</v>
      </c>
      <c r="E6" s="68">
        <f>EOMONTH(F6,-12)</f>
        <v>43830</v>
      </c>
      <c r="F6" s="67">
        <f>Input!$C$7</f>
        <v>44196</v>
      </c>
      <c r="G6" s="69" t="str">
        <f>"CAGR "&amp;YEAR($D$6)&amp;"-"&amp;YEAR($F$6)</f>
        <v>CAGR 2018-2020</v>
      </c>
    </row>
    <row r="7" spans="1:7" x14ac:dyDescent="0.2">
      <c r="B7" s="24" t="s">
        <v>132</v>
      </c>
      <c r="C7" s="153">
        <v>500</v>
      </c>
      <c r="D7" s="104">
        <f>C7-CF!D29-CF!D10</f>
        <v>700</v>
      </c>
      <c r="E7" s="104">
        <f>D7-CF!E29-CF!E10</f>
        <v>700</v>
      </c>
      <c r="F7" s="105">
        <f>E7-CF!F29-CF!F10</f>
        <v>600</v>
      </c>
      <c r="G7" s="70">
        <f>IFERROR((F7/$D7)^(1/YEARFRAC($D$6,$F$6,0))-1,"n.m.")</f>
        <v>-7.4179900227448581E-2</v>
      </c>
    </row>
    <row r="8" spans="1:7" x14ac:dyDescent="0.2">
      <c r="B8" s="23" t="s">
        <v>125</v>
      </c>
      <c r="C8" s="154">
        <v>0</v>
      </c>
      <c r="D8" s="92">
        <f>C8-CF!D30</f>
        <v>100</v>
      </c>
      <c r="E8" s="92">
        <f>D8-CF!E30</f>
        <v>100</v>
      </c>
      <c r="F8" s="124">
        <f>E8-CF!F30</f>
        <v>100</v>
      </c>
      <c r="G8" s="71">
        <f t="shared" ref="G8:G33" si="0">IFERROR((F8/$D8)^(1/YEARFRAC($D$6,$F$6,0))-1,"n.m.")</f>
        <v>0</v>
      </c>
    </row>
    <row r="9" spans="1:7" x14ac:dyDescent="0.2">
      <c r="B9" s="75" t="s">
        <v>133</v>
      </c>
      <c r="C9" s="90">
        <f>SUM(C7:C8)</f>
        <v>500</v>
      </c>
      <c r="D9" s="90">
        <f>SUM(D7:D8)</f>
        <v>800</v>
      </c>
      <c r="E9" s="90">
        <f>SUM(E7:E8)</f>
        <v>800</v>
      </c>
      <c r="F9" s="91">
        <f>SUM(F7:F8)</f>
        <v>700</v>
      </c>
      <c r="G9" s="76">
        <f t="shared" si="0"/>
        <v>-6.4585653306514668E-2</v>
      </c>
    </row>
    <row r="10" spans="1:7" ht="7" customHeight="1" x14ac:dyDescent="0.2">
      <c r="B10" s="23"/>
      <c r="C10" s="92"/>
      <c r="D10" s="92"/>
      <c r="E10" s="92"/>
      <c r="F10" s="93"/>
      <c r="G10" s="71"/>
    </row>
    <row r="11" spans="1:7" x14ac:dyDescent="0.2">
      <c r="B11" s="23" t="s">
        <v>102</v>
      </c>
      <c r="C11" s="154">
        <v>100</v>
      </c>
      <c r="D11" s="154">
        <v>120</v>
      </c>
      <c r="E11" s="154">
        <v>110</v>
      </c>
      <c r="F11" s="157">
        <v>100</v>
      </c>
      <c r="G11" s="71">
        <f t="shared" si="0"/>
        <v>-8.7129070824723098E-2</v>
      </c>
    </row>
    <row r="12" spans="1:7" x14ac:dyDescent="0.2">
      <c r="B12" s="23" t="s">
        <v>186</v>
      </c>
      <c r="C12" s="154">
        <v>200</v>
      </c>
      <c r="D12" s="154">
        <v>250</v>
      </c>
      <c r="E12" s="154">
        <v>300</v>
      </c>
      <c r="F12" s="157">
        <v>350</v>
      </c>
      <c r="G12" s="71">
        <f t="shared" si="0"/>
        <v>0.18321595661992318</v>
      </c>
    </row>
    <row r="13" spans="1:7" x14ac:dyDescent="0.2">
      <c r="B13" s="23" t="s">
        <v>155</v>
      </c>
      <c r="C13" s="92">
        <f>CF!C42</f>
        <v>310</v>
      </c>
      <c r="D13" s="92">
        <f>CF!D42</f>
        <v>344.7</v>
      </c>
      <c r="E13" s="92">
        <f>CF!E42</f>
        <v>325.10000000000002</v>
      </c>
      <c r="F13" s="93">
        <f>CF!F42</f>
        <v>361.1</v>
      </c>
      <c r="G13" s="71">
        <f t="shared" si="0"/>
        <v>2.3512385715665829E-2</v>
      </c>
    </row>
    <row r="14" spans="1:7" x14ac:dyDescent="0.2">
      <c r="B14" s="23" t="s">
        <v>165</v>
      </c>
      <c r="C14" s="154">
        <v>10</v>
      </c>
      <c r="D14" s="154">
        <v>10</v>
      </c>
      <c r="E14" s="154">
        <v>10</v>
      </c>
      <c r="F14" s="157">
        <v>10</v>
      </c>
      <c r="G14" s="71">
        <f t="shared" si="0"/>
        <v>0</v>
      </c>
    </row>
    <row r="15" spans="1:7" x14ac:dyDescent="0.2">
      <c r="B15" s="75" t="s">
        <v>103</v>
      </c>
      <c r="C15" s="90">
        <f>SUM(C11:C14)</f>
        <v>620</v>
      </c>
      <c r="D15" s="90">
        <f>SUM(D11:D14)</f>
        <v>724.7</v>
      </c>
      <c r="E15" s="95">
        <f>SUM(E11:E14)</f>
        <v>745.1</v>
      </c>
      <c r="F15" s="94">
        <f>SUM(F11:F14)</f>
        <v>821.1</v>
      </c>
      <c r="G15" s="76">
        <f t="shared" si="0"/>
        <v>6.4434385122831284E-2</v>
      </c>
    </row>
    <row r="16" spans="1:7" ht="12" thickBot="1" x14ac:dyDescent="0.25">
      <c r="B16" s="26" t="s">
        <v>104</v>
      </c>
      <c r="C16" s="96">
        <f>SUM(C9,C15)</f>
        <v>1120</v>
      </c>
      <c r="D16" s="96">
        <f>SUM(D9,D15)</f>
        <v>1524.7</v>
      </c>
      <c r="E16" s="96">
        <f>SUM(E9,E15)</f>
        <v>1545.1</v>
      </c>
      <c r="F16" s="97">
        <f>SUM(F9,F15)</f>
        <v>1521.1</v>
      </c>
      <c r="G16" s="78">
        <f t="shared" si="0"/>
        <v>-1.1812577951749725E-3</v>
      </c>
    </row>
    <row r="17" spans="2:7" ht="7" customHeight="1" x14ac:dyDescent="0.2">
      <c r="B17" s="23"/>
      <c r="C17" s="92"/>
      <c r="D17" s="92"/>
      <c r="E17" s="92"/>
      <c r="F17" s="93"/>
      <c r="G17" s="71"/>
    </row>
    <row r="18" spans="2:7" x14ac:dyDescent="0.2">
      <c r="B18" s="23" t="s">
        <v>105</v>
      </c>
      <c r="C18" s="154">
        <v>200</v>
      </c>
      <c r="D18" s="154">
        <v>320</v>
      </c>
      <c r="E18" s="154">
        <v>320</v>
      </c>
      <c r="F18" s="157">
        <v>320</v>
      </c>
      <c r="G18" s="71">
        <f t="shared" si="0"/>
        <v>0</v>
      </c>
    </row>
    <row r="19" spans="2:7" x14ac:dyDescent="0.2">
      <c r="B19" s="23" t="s">
        <v>106</v>
      </c>
      <c r="C19" s="154">
        <v>50</v>
      </c>
      <c r="D19" s="154">
        <v>53.15</v>
      </c>
      <c r="E19" s="154">
        <v>59.45</v>
      </c>
      <c r="F19" s="157">
        <v>66.45</v>
      </c>
      <c r="G19" s="71">
        <f t="shared" si="0"/>
        <v>0.1181391610363558</v>
      </c>
    </row>
    <row r="20" spans="2:7" x14ac:dyDescent="0.2">
      <c r="B20" s="23" t="s">
        <v>184</v>
      </c>
      <c r="C20" s="154">
        <v>100</v>
      </c>
      <c r="D20" s="154">
        <v>122.05000000000001</v>
      </c>
      <c r="E20" s="154">
        <v>166.15000000000003</v>
      </c>
      <c r="F20" s="156">
        <v>215.15000000000003</v>
      </c>
      <c r="G20" s="71">
        <f t="shared" si="0"/>
        <v>0.32770558870348876</v>
      </c>
    </row>
    <row r="21" spans="2:7" x14ac:dyDescent="0.2">
      <c r="B21" s="75" t="s">
        <v>107</v>
      </c>
      <c r="C21" s="90">
        <f>SUM(C18:C20)</f>
        <v>350</v>
      </c>
      <c r="D21" s="90">
        <f>SUM(D18:D20)</f>
        <v>495.2</v>
      </c>
      <c r="E21" s="90">
        <f>SUM(E18:E20)</f>
        <v>545.6</v>
      </c>
      <c r="F21" s="91">
        <f>SUM(F18:F20)</f>
        <v>601.6</v>
      </c>
      <c r="G21" s="76">
        <f t="shared" si="0"/>
        <v>0.10220809366686723</v>
      </c>
    </row>
    <row r="22" spans="2:7" ht="7" customHeight="1" x14ac:dyDescent="0.2">
      <c r="B22" s="23"/>
      <c r="C22" s="92"/>
      <c r="D22" s="92"/>
      <c r="E22" s="92"/>
      <c r="F22" s="93"/>
      <c r="G22" s="71"/>
    </row>
    <row r="23" spans="2:7" x14ac:dyDescent="0.2">
      <c r="B23" s="23" t="s">
        <v>163</v>
      </c>
      <c r="C23" s="154">
        <v>400</v>
      </c>
      <c r="D23" s="154">
        <v>600</v>
      </c>
      <c r="E23" s="154">
        <v>550</v>
      </c>
      <c r="F23" s="157">
        <v>500</v>
      </c>
      <c r="G23" s="71">
        <f t="shared" si="0"/>
        <v>-8.7129070824723098E-2</v>
      </c>
    </row>
    <row r="24" spans="2:7" x14ac:dyDescent="0.2">
      <c r="B24" s="23" t="s">
        <v>134</v>
      </c>
      <c r="C24" s="154">
        <v>30</v>
      </c>
      <c r="D24" s="92">
        <f>C24+CF!D11+CF!D25</f>
        <v>32</v>
      </c>
      <c r="E24" s="123">
        <f>D24+CF!E11+CF!E25</f>
        <v>34</v>
      </c>
      <c r="F24" s="124">
        <f>E24+CF!F11+CF!F25</f>
        <v>36</v>
      </c>
      <c r="G24" s="71">
        <f t="shared" si="0"/>
        <v>6.0660171779821193E-2</v>
      </c>
    </row>
    <row r="25" spans="2:7" x14ac:dyDescent="0.2">
      <c r="B25" s="75" t="s">
        <v>108</v>
      </c>
      <c r="C25" s="90">
        <f>SUM(C23:C24)</f>
        <v>430</v>
      </c>
      <c r="D25" s="90">
        <f>SUM(D23:D24)</f>
        <v>632</v>
      </c>
      <c r="E25" s="90">
        <f>SUM(E23:E24)</f>
        <v>584</v>
      </c>
      <c r="F25" s="91">
        <f>SUM(F23:F24)</f>
        <v>536</v>
      </c>
      <c r="G25" s="76">
        <f t="shared" si="0"/>
        <v>-7.9075863155501414E-2</v>
      </c>
    </row>
    <row r="26" spans="2:7" ht="7" customHeight="1" x14ac:dyDescent="0.2">
      <c r="B26" s="23"/>
      <c r="C26" s="92"/>
      <c r="D26" s="92"/>
      <c r="E26" s="92"/>
      <c r="F26" s="93"/>
      <c r="G26" s="71"/>
    </row>
    <row r="27" spans="2:7" x14ac:dyDescent="0.2">
      <c r="B27" s="23" t="s">
        <v>187</v>
      </c>
      <c r="C27" s="154">
        <v>250</v>
      </c>
      <c r="D27" s="154">
        <v>300</v>
      </c>
      <c r="E27" s="154">
        <v>300</v>
      </c>
      <c r="F27" s="157">
        <v>250</v>
      </c>
      <c r="G27" s="71">
        <f t="shared" si="0"/>
        <v>-8.7129070824723098E-2</v>
      </c>
    </row>
    <row r="28" spans="2:7" x14ac:dyDescent="0.2">
      <c r="B28" s="23" t="s">
        <v>162</v>
      </c>
      <c r="C28" s="154">
        <v>50</v>
      </c>
      <c r="D28" s="154">
        <v>50</v>
      </c>
      <c r="E28" s="154">
        <v>50</v>
      </c>
      <c r="F28" s="157">
        <v>50</v>
      </c>
      <c r="G28" s="71">
        <f t="shared" si="0"/>
        <v>0</v>
      </c>
    </row>
    <row r="29" spans="2:7" x14ac:dyDescent="0.2">
      <c r="B29" s="23" t="s">
        <v>172</v>
      </c>
      <c r="C29" s="154">
        <v>30</v>
      </c>
      <c r="D29" s="154">
        <v>37.5</v>
      </c>
      <c r="E29" s="154">
        <v>55.5</v>
      </c>
      <c r="F29" s="157">
        <v>73.5</v>
      </c>
      <c r="G29" s="71">
        <f t="shared" si="0"/>
        <v>0.39999999999999991</v>
      </c>
    </row>
    <row r="30" spans="2:7" x14ac:dyDescent="0.2">
      <c r="B30" s="23" t="s">
        <v>166</v>
      </c>
      <c r="C30" s="154">
        <v>10</v>
      </c>
      <c r="D30" s="154">
        <v>10</v>
      </c>
      <c r="E30" s="154">
        <v>10</v>
      </c>
      <c r="F30" s="157">
        <v>10</v>
      </c>
      <c r="G30" s="71">
        <f t="shared" si="0"/>
        <v>0</v>
      </c>
    </row>
    <row r="31" spans="2:7" x14ac:dyDescent="0.2">
      <c r="B31" s="21" t="s">
        <v>109</v>
      </c>
      <c r="C31" s="95">
        <f>SUM(C27:C30)</f>
        <v>340</v>
      </c>
      <c r="D31" s="95">
        <f>SUM(D27:D30)</f>
        <v>397.5</v>
      </c>
      <c r="E31" s="95">
        <f>SUM(E27:E30)</f>
        <v>415.5</v>
      </c>
      <c r="F31" s="94">
        <f>SUM(F27:F30)</f>
        <v>383.5</v>
      </c>
      <c r="G31" s="79">
        <f t="shared" si="0"/>
        <v>-1.7767912245870265E-2</v>
      </c>
    </row>
    <row r="32" spans="2:7" x14ac:dyDescent="0.2">
      <c r="B32" s="75" t="s">
        <v>110</v>
      </c>
      <c r="C32" s="90">
        <f>SUM(C25,C31)</f>
        <v>770</v>
      </c>
      <c r="D32" s="95">
        <f>SUM(D25,D31)</f>
        <v>1029.5</v>
      </c>
      <c r="E32" s="95">
        <f>SUM(E25,E31)</f>
        <v>999.5</v>
      </c>
      <c r="F32" s="94">
        <f>SUM(F25,F31)</f>
        <v>919.5</v>
      </c>
      <c r="G32" s="76">
        <f t="shared" si="0"/>
        <v>-5.4932798399222271E-2</v>
      </c>
    </row>
    <row r="33" spans="2:7" ht="12" thickBot="1" x14ac:dyDescent="0.25">
      <c r="B33" s="26" t="s">
        <v>111</v>
      </c>
      <c r="C33" s="96">
        <f>SUM(C21,C32)</f>
        <v>1120</v>
      </c>
      <c r="D33" s="96">
        <f>SUM(D21,D32)</f>
        <v>1524.7</v>
      </c>
      <c r="E33" s="96">
        <f>SUM(E21,E32)</f>
        <v>1545.1</v>
      </c>
      <c r="F33" s="97">
        <f>SUM(F21,F32)</f>
        <v>1521.1</v>
      </c>
      <c r="G33" s="78">
        <f t="shared" si="0"/>
        <v>-1.1812577951749725E-3</v>
      </c>
    </row>
    <row r="34" spans="2:7" x14ac:dyDescent="0.2">
      <c r="B34" s="74" t="s">
        <v>164</v>
      </c>
      <c r="C34" s="53"/>
      <c r="D34" s="53"/>
      <c r="E34" s="53"/>
      <c r="F34" s="54"/>
      <c r="G34" s="108" t="str">
        <f>"Average "&amp;YEAR($D$6)&amp;"-"&amp;YEAR($F$6)</f>
        <v>Average 2018-2020</v>
      </c>
    </row>
    <row r="35" spans="2:7" x14ac:dyDescent="0.2">
      <c r="B35" s="23" t="s">
        <v>112</v>
      </c>
      <c r="C35" s="52">
        <f>IS!C18/C21</f>
        <v>0.28000000000000003</v>
      </c>
      <c r="D35" s="52">
        <f>IS!D18/D21</f>
        <v>0.12722132471728595</v>
      </c>
      <c r="E35" s="52">
        <f>IS!E18/E21</f>
        <v>0.23093841642228738</v>
      </c>
      <c r="F35" s="46">
        <f>IS!F18/F21</f>
        <v>0.2327127659574468</v>
      </c>
      <c r="G35" s="46">
        <f>AVERAGE(D35:F35)</f>
        <v>0.19695750236567336</v>
      </c>
    </row>
    <row r="36" spans="2:7" x14ac:dyDescent="0.2">
      <c r="B36" s="23" t="s">
        <v>144</v>
      </c>
      <c r="C36" s="52">
        <f>IS!C18/AVERAGE(B21:C21)</f>
        <v>0.28000000000000003</v>
      </c>
      <c r="D36" s="52">
        <f>IS!D18/AVERAGE(C21:D21)</f>
        <v>0.14907714150496923</v>
      </c>
      <c r="E36" s="52">
        <f>IS!E18/AVERAGE(D21:E21)</f>
        <v>0.24212144504227517</v>
      </c>
      <c r="F36" s="46">
        <f>IS!F18/AVERAGE(E21:F21)</f>
        <v>0.24407252440725244</v>
      </c>
      <c r="G36" s="46">
        <f>AVERAGE(D36:F36)</f>
        <v>0.21175703698483228</v>
      </c>
    </row>
    <row r="37" spans="2:7" x14ac:dyDescent="0.2">
      <c r="B37" s="23" t="s">
        <v>145</v>
      </c>
      <c r="C37" s="112">
        <f t="shared" ref="C37:E37" si="1">SUM(C23,C28)</f>
        <v>450</v>
      </c>
      <c r="D37" s="112">
        <f t="shared" si="1"/>
        <v>650</v>
      </c>
      <c r="E37" s="112">
        <f t="shared" si="1"/>
        <v>600</v>
      </c>
      <c r="F37" s="110">
        <f>SUM(F23,F28)</f>
        <v>550</v>
      </c>
      <c r="G37" s="110">
        <f t="shared" ref="G37:G56" si="2">AVERAGE(D37:F37)</f>
        <v>600</v>
      </c>
    </row>
    <row r="38" spans="2:7" x14ac:dyDescent="0.2">
      <c r="B38" s="23" t="s">
        <v>167</v>
      </c>
      <c r="C38" s="112">
        <f t="shared" ref="C38" si="3">C37-C13</f>
        <v>140</v>
      </c>
      <c r="D38" s="112">
        <f>D37-D13</f>
        <v>305.3</v>
      </c>
      <c r="E38" s="112">
        <f t="shared" ref="E38:F38" si="4">E37-E13</f>
        <v>274.89999999999998</v>
      </c>
      <c r="F38" s="110">
        <f t="shared" si="4"/>
        <v>188.89999999999998</v>
      </c>
      <c r="G38" s="110">
        <f>AVERAGE(D38:F38)</f>
        <v>256.36666666666667</v>
      </c>
    </row>
    <row r="39" spans="2:7" x14ac:dyDescent="0.2">
      <c r="B39" s="23" t="s">
        <v>146</v>
      </c>
      <c r="C39" s="126">
        <f>C37/C21</f>
        <v>1.2857142857142858</v>
      </c>
      <c r="D39" s="126">
        <f>D37/D21</f>
        <v>1.3126009693053311</v>
      </c>
      <c r="E39" s="126">
        <f>E37/E21</f>
        <v>1.0997067448680351</v>
      </c>
      <c r="F39" s="127">
        <f>F37/F21</f>
        <v>0.91422872340425532</v>
      </c>
      <c r="G39" s="127">
        <f t="shared" si="2"/>
        <v>1.1088454791925404</v>
      </c>
    </row>
    <row r="40" spans="2:7" x14ac:dyDescent="0.2">
      <c r="B40" s="23" t="s">
        <v>173</v>
      </c>
      <c r="C40" s="52">
        <f>C21/C16</f>
        <v>0.3125</v>
      </c>
      <c r="D40" s="52">
        <f>D21/D16</f>
        <v>0.324785203646619</v>
      </c>
      <c r="E40" s="52">
        <f>E21/E16</f>
        <v>0.35311630315189957</v>
      </c>
      <c r="F40" s="46">
        <f>F21/F16</f>
        <v>0.39550325422391697</v>
      </c>
      <c r="G40" s="46">
        <f t="shared" si="2"/>
        <v>0.35780158700747849</v>
      </c>
    </row>
    <row r="41" spans="2:7" x14ac:dyDescent="0.2">
      <c r="B41" s="23" t="s">
        <v>113</v>
      </c>
      <c r="C41" s="52">
        <f>-IS!C15/AVERAGE(B37:C37)</f>
        <v>2.2222222222222223E-2</v>
      </c>
      <c r="D41" s="52">
        <f>-IS!D15/AVERAGE(C37:D37)</f>
        <v>3.6363636363636362E-2</v>
      </c>
      <c r="E41" s="52">
        <f>-IS!E15/AVERAGE(D37:E37)</f>
        <v>3.2000000000000001E-2</v>
      </c>
      <c r="F41" s="46">
        <f>-IS!F15/AVERAGE(E37:F37)</f>
        <v>3.4782608695652174E-2</v>
      </c>
      <c r="G41" s="46">
        <f t="shared" si="2"/>
        <v>3.4382081686429512E-2</v>
      </c>
    </row>
    <row r="42" spans="2:7" x14ac:dyDescent="0.2">
      <c r="B42" s="23" t="s">
        <v>114</v>
      </c>
      <c r="C42" s="113">
        <f>SUM(C43:C48)</f>
        <v>600</v>
      </c>
      <c r="D42" s="113">
        <f>SUM(D43:D48)</f>
        <v>727.5</v>
      </c>
      <c r="E42" s="113">
        <f>SUM(E43:E48)</f>
        <v>785.5</v>
      </c>
      <c r="F42" s="114">
        <f>SUM(F43:F48)</f>
        <v>793.5</v>
      </c>
      <c r="G42" s="116">
        <f>AVERAGE(D42:F42)</f>
        <v>768.83333333333337</v>
      </c>
    </row>
    <row r="43" spans="2:7" x14ac:dyDescent="0.2">
      <c r="B43" s="80" t="s">
        <v>186</v>
      </c>
      <c r="C43" s="112">
        <f>C12</f>
        <v>200</v>
      </c>
      <c r="D43" s="112">
        <f>D12</f>
        <v>250</v>
      </c>
      <c r="E43" s="112">
        <f>E12</f>
        <v>300</v>
      </c>
      <c r="F43" s="110">
        <f>F12</f>
        <v>350</v>
      </c>
      <c r="G43" s="117">
        <f t="shared" si="2"/>
        <v>300</v>
      </c>
    </row>
    <row r="44" spans="2:7" x14ac:dyDescent="0.2">
      <c r="B44" s="80" t="s">
        <v>115</v>
      </c>
      <c r="C44" s="112">
        <f>C11</f>
        <v>100</v>
      </c>
      <c r="D44" s="112">
        <f>D11</f>
        <v>120</v>
      </c>
      <c r="E44" s="112">
        <f>E11</f>
        <v>110</v>
      </c>
      <c r="F44" s="110">
        <f>F11</f>
        <v>100</v>
      </c>
      <c r="G44" s="117">
        <f t="shared" si="2"/>
        <v>110</v>
      </c>
    </row>
    <row r="45" spans="2:7" x14ac:dyDescent="0.2">
      <c r="B45" s="80" t="s">
        <v>165</v>
      </c>
      <c r="C45" s="112">
        <f>C14</f>
        <v>10</v>
      </c>
      <c r="D45" s="112">
        <f>D14</f>
        <v>10</v>
      </c>
      <c r="E45" s="112">
        <f>E14</f>
        <v>10</v>
      </c>
      <c r="F45" s="112">
        <f>F14</f>
        <v>10</v>
      </c>
      <c r="G45" s="117">
        <f t="shared" si="2"/>
        <v>10</v>
      </c>
    </row>
    <row r="46" spans="2:7" x14ac:dyDescent="0.2">
      <c r="B46" s="80" t="s">
        <v>187</v>
      </c>
      <c r="C46" s="112">
        <f>C27</f>
        <v>250</v>
      </c>
      <c r="D46" s="112">
        <f>D27</f>
        <v>300</v>
      </c>
      <c r="E46" s="112">
        <f>E27</f>
        <v>300</v>
      </c>
      <c r="F46" s="110">
        <f>F27</f>
        <v>250</v>
      </c>
      <c r="G46" s="117">
        <f t="shared" si="2"/>
        <v>283.33333333333331</v>
      </c>
    </row>
    <row r="47" spans="2:7" x14ac:dyDescent="0.2">
      <c r="B47" s="80" t="s">
        <v>172</v>
      </c>
      <c r="C47" s="112">
        <f>C29</f>
        <v>30</v>
      </c>
      <c r="D47" s="112">
        <f t="shared" ref="D47:F48" si="5">D29</f>
        <v>37.5</v>
      </c>
      <c r="E47" s="112">
        <f t="shared" si="5"/>
        <v>55.5</v>
      </c>
      <c r="F47" s="112">
        <f t="shared" si="5"/>
        <v>73.5</v>
      </c>
      <c r="G47" s="117">
        <f t="shared" ref="G47" si="6">AVERAGE(D47:F47)</f>
        <v>55.5</v>
      </c>
    </row>
    <row r="48" spans="2:7" x14ac:dyDescent="0.2">
      <c r="B48" s="80" t="s">
        <v>166</v>
      </c>
      <c r="C48" s="112">
        <f>C30</f>
        <v>10</v>
      </c>
      <c r="D48" s="112">
        <f t="shared" si="5"/>
        <v>10</v>
      </c>
      <c r="E48" s="112">
        <f t="shared" si="5"/>
        <v>10</v>
      </c>
      <c r="F48" s="112">
        <f t="shared" si="5"/>
        <v>10</v>
      </c>
      <c r="G48" s="117">
        <f t="shared" si="2"/>
        <v>10</v>
      </c>
    </row>
    <row r="49" spans="2:7" x14ac:dyDescent="0.2">
      <c r="B49" s="23" t="s">
        <v>182</v>
      </c>
      <c r="C49" s="112"/>
      <c r="D49" s="112">
        <f>D42-C42</f>
        <v>127.5</v>
      </c>
      <c r="E49" s="112">
        <f>E42-D42</f>
        <v>58</v>
      </c>
      <c r="F49" s="110">
        <f>F42-E42</f>
        <v>8</v>
      </c>
      <c r="G49" s="117">
        <f t="shared" si="2"/>
        <v>64.5</v>
      </c>
    </row>
    <row r="50" spans="2:7" x14ac:dyDescent="0.2">
      <c r="B50" s="23" t="s">
        <v>116</v>
      </c>
      <c r="C50" s="52">
        <f>C42/IS!C$7</f>
        <v>0.75</v>
      </c>
      <c r="D50" s="52">
        <f>D42/IS!D$7</f>
        <v>0.85588235294117643</v>
      </c>
      <c r="E50" s="52">
        <f>E42/IS!E$7</f>
        <v>0.65458333333333329</v>
      </c>
      <c r="F50" s="46">
        <f>F42/IS!F$7</f>
        <v>0.61038461538461541</v>
      </c>
      <c r="G50" s="109">
        <f t="shared" si="2"/>
        <v>0.70695010055304175</v>
      </c>
    </row>
    <row r="51" spans="2:7" x14ac:dyDescent="0.2">
      <c r="B51" s="23" t="s">
        <v>150</v>
      </c>
      <c r="C51" s="52">
        <f>C49/IS!C$7</f>
        <v>0</v>
      </c>
      <c r="D51" s="52">
        <f>D49/IS!D$7</f>
        <v>0.15</v>
      </c>
      <c r="E51" s="52">
        <f>E49/IS!E$7</f>
        <v>4.8333333333333332E-2</v>
      </c>
      <c r="F51" s="52">
        <f>F49/IS!F$7</f>
        <v>6.1538461538461538E-3</v>
      </c>
      <c r="G51" s="109">
        <f t="shared" si="2"/>
        <v>6.8162393162393156E-2</v>
      </c>
    </row>
    <row r="52" spans="2:7" x14ac:dyDescent="0.2">
      <c r="B52" s="23" t="s">
        <v>117</v>
      </c>
      <c r="C52" s="111"/>
      <c r="D52" s="111"/>
      <c r="E52" s="111"/>
      <c r="F52" s="115"/>
      <c r="G52" s="106"/>
    </row>
    <row r="53" spans="2:7" x14ac:dyDescent="0.2">
      <c r="B53" s="80" t="s">
        <v>118</v>
      </c>
      <c r="C53" s="112">
        <f>C43/IS!C$7*365</f>
        <v>91.25</v>
      </c>
      <c r="D53" s="112">
        <f>D43/IS!D$7*365</f>
        <v>107.35294117647059</v>
      </c>
      <c r="E53" s="112">
        <f>E43/IS!E$7*365</f>
        <v>91.25</v>
      </c>
      <c r="F53" s="110">
        <f>F43/IS!F$7*365</f>
        <v>98.269230769230759</v>
      </c>
      <c r="G53" s="117">
        <f t="shared" si="2"/>
        <v>98.957390648567127</v>
      </c>
    </row>
    <row r="54" spans="2:7" x14ac:dyDescent="0.2">
      <c r="B54" s="80" t="s">
        <v>147</v>
      </c>
      <c r="C54" s="112">
        <f>-C44/IS!C$8*365</f>
        <v>66.36363636363636</v>
      </c>
      <c r="D54" s="112">
        <f>-D44/IS!D$8*365</f>
        <v>73</v>
      </c>
      <c r="E54" s="112">
        <f>-E44/IS!E$8*365</f>
        <v>50.187500000000007</v>
      </c>
      <c r="F54" s="110">
        <f>-F44/IS!F$8*365</f>
        <v>42.941176470588232</v>
      </c>
      <c r="G54" s="117">
        <f t="shared" si="2"/>
        <v>55.376225490196077</v>
      </c>
    </row>
    <row r="55" spans="2:7" x14ac:dyDescent="0.2">
      <c r="B55" s="80" t="s">
        <v>165</v>
      </c>
      <c r="C55" s="112">
        <f>C45/IS!C$7*365</f>
        <v>4.5625</v>
      </c>
      <c r="D55" s="112">
        <f>D45/IS!D$7*365</f>
        <v>4.2941176470588234</v>
      </c>
      <c r="E55" s="112">
        <f>E45/IS!E$7*365</f>
        <v>3.0416666666666665</v>
      </c>
      <c r="F55" s="110">
        <f>F45/IS!F$7*365</f>
        <v>2.8076923076923079</v>
      </c>
      <c r="G55" s="117">
        <f t="shared" ref="G55" si="7">AVERAGE(D55:F55)</f>
        <v>3.3811588738059331</v>
      </c>
    </row>
    <row r="56" spans="2:7" x14ac:dyDescent="0.2">
      <c r="B56" s="80" t="s">
        <v>119</v>
      </c>
      <c r="C56" s="112">
        <f>-C46/IS!C$8*365</f>
        <v>165.90909090909091</v>
      </c>
      <c r="D56" s="112">
        <f>-D46/IS!D$8*365</f>
        <v>182.5</v>
      </c>
      <c r="E56" s="112">
        <f>-E46/IS!E$8*365</f>
        <v>136.875</v>
      </c>
      <c r="F56" s="110">
        <f>-F46/IS!F$8*365</f>
        <v>107.35294117647059</v>
      </c>
      <c r="G56" s="117">
        <f t="shared" si="2"/>
        <v>142.24264705882354</v>
      </c>
    </row>
    <row r="57" spans="2:7" x14ac:dyDescent="0.2">
      <c r="B57" s="80" t="s">
        <v>172</v>
      </c>
      <c r="C57" s="112">
        <f>-C47/IS!C$8*365</f>
        <v>19.909090909090907</v>
      </c>
      <c r="D57" s="112">
        <f>-D47/IS!D$8*365</f>
        <v>22.8125</v>
      </c>
      <c r="E57" s="112">
        <f>-E47/IS!E$8*365</f>
        <v>25.321875000000002</v>
      </c>
      <c r="F57" s="110">
        <f>-F47/IS!F$8*365</f>
        <v>31.561764705882354</v>
      </c>
      <c r="G57" s="117">
        <f t="shared" ref="G57" si="8">AVERAGE(D57:F57)</f>
        <v>26.565379901960785</v>
      </c>
    </row>
    <row r="58" spans="2:7" ht="12" thickBot="1" x14ac:dyDescent="0.25">
      <c r="B58" s="107" t="s">
        <v>166</v>
      </c>
      <c r="C58" s="167">
        <f>-C48/IS!C$8*365</f>
        <v>6.6363636363636358</v>
      </c>
      <c r="D58" s="167">
        <f>-D48/IS!D$8*365</f>
        <v>6.083333333333333</v>
      </c>
      <c r="E58" s="167">
        <f>-E48/IS!E$8*365</f>
        <v>4.5625</v>
      </c>
      <c r="F58" s="168">
        <f>-F48/IS!F$8*365</f>
        <v>4.2941176470588234</v>
      </c>
      <c r="G58" s="169">
        <f t="shared" ref="G58" si="9">AVERAGE(D58:F58)</f>
        <v>4.9799836601307179</v>
      </c>
    </row>
    <row r="60" spans="2:7" x14ac:dyDescent="0.2">
      <c r="B60" s="122" t="s">
        <v>148</v>
      </c>
      <c r="C60" s="129">
        <f>C16-C33</f>
        <v>0</v>
      </c>
      <c r="D60" s="129">
        <f>D16-D33</f>
        <v>0</v>
      </c>
      <c r="E60" s="129">
        <f>E16-E33</f>
        <v>0</v>
      </c>
      <c r="F60" s="129">
        <f>F16-F33</f>
        <v>0</v>
      </c>
    </row>
  </sheetData>
  <hyperlinks>
    <hyperlink ref="A1" location="Index!A1" display="Index" xr:uid="{52C8D2B7-9DB9-4840-A365-B9BBA52C7A29}"/>
  </hyperlink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4F47-36D7-FA49-B94A-8B57B50CFDFE}">
  <dimension ref="A1:F46"/>
  <sheetViews>
    <sheetView showGridLines="0" zoomScale="85" zoomScaleNormal="85" workbookViewId="0"/>
  </sheetViews>
  <sheetFormatPr baseColWidth="10" defaultRowHeight="11" outlineLevelCol="1" x14ac:dyDescent="0.2"/>
  <cols>
    <col min="1" max="1" width="3" style="2" customWidth="1"/>
    <col min="2" max="2" width="36.1640625" style="2" bestFit="1" customWidth="1"/>
    <col min="3" max="3" width="15.83203125" style="2" customWidth="1" outlineLevel="1"/>
    <col min="4" max="6" width="15.83203125" style="2" customWidth="1"/>
    <col min="7" max="7" width="2" style="2" customWidth="1"/>
    <col min="8" max="8" width="31.33203125" style="2" bestFit="1" customWidth="1"/>
    <col min="9" max="16384" width="10.83203125" style="2"/>
  </cols>
  <sheetData>
    <row r="1" spans="1:6" s="12" customFormat="1" x14ac:dyDescent="0.15">
      <c r="A1" s="11" t="s">
        <v>2</v>
      </c>
    </row>
    <row r="2" spans="1:6" s="12" customFormat="1" x14ac:dyDescent="0.15">
      <c r="A2" s="12" t="str">
        <f>Cover!$B$7</f>
        <v>Company Overview</v>
      </c>
    </row>
    <row r="3" spans="1:6" s="14" customFormat="1" ht="16" x14ac:dyDescent="0.2">
      <c r="A3" s="13" t="str">
        <f ca="1">MID(CELL("filename",A1),FIND("]",CELL("filename",A1))+1,255)</f>
        <v>CF</v>
      </c>
    </row>
    <row r="4" spans="1:6" ht="13" customHeight="1" x14ac:dyDescent="0.2"/>
    <row r="5" spans="1:6" ht="16" customHeight="1" x14ac:dyDescent="0.2">
      <c r="B5" s="3" t="str">
        <f>Input!$C$9&amp;" - Cash flow statement"</f>
        <v>Name - Cash flow statement</v>
      </c>
      <c r="C5" s="3"/>
      <c r="D5" s="3"/>
      <c r="E5" s="3"/>
      <c r="F5" s="3"/>
    </row>
    <row r="6" spans="1:6" ht="13" customHeight="1" x14ac:dyDescent="0.2">
      <c r="B6" s="21" t="str">
        <f>Input!$C$11&amp;Input!$C$13</f>
        <v>USDm</v>
      </c>
      <c r="C6" s="68">
        <f>EOMONTH(D6,-12)</f>
        <v>43100</v>
      </c>
      <c r="D6" s="68">
        <f>EOMONTH(E6,-12)</f>
        <v>43465</v>
      </c>
      <c r="E6" s="68">
        <f>EOMONTH(F6,-12)</f>
        <v>43830</v>
      </c>
      <c r="F6" s="67">
        <f>Input!$C$7</f>
        <v>44196</v>
      </c>
    </row>
    <row r="7" spans="1:6" x14ac:dyDescent="0.2">
      <c r="B7" s="75" t="s">
        <v>120</v>
      </c>
      <c r="C7" s="63"/>
      <c r="D7" s="63"/>
      <c r="E7" s="63"/>
      <c r="F7" s="65"/>
    </row>
    <row r="8" spans="1:6" x14ac:dyDescent="0.2">
      <c r="B8" s="23" t="s">
        <v>86</v>
      </c>
      <c r="C8" s="92">
        <f>IS!C18</f>
        <v>98</v>
      </c>
      <c r="D8" s="92">
        <f>IS!D18</f>
        <v>63</v>
      </c>
      <c r="E8" s="92">
        <f>IS!E18</f>
        <v>126</v>
      </c>
      <c r="F8" s="93">
        <f>IS!F18</f>
        <v>140</v>
      </c>
    </row>
    <row r="9" spans="1:6" x14ac:dyDescent="0.2">
      <c r="B9" s="23" t="s">
        <v>121</v>
      </c>
      <c r="C9" s="92"/>
      <c r="D9" s="92"/>
      <c r="E9" s="92"/>
      <c r="F9" s="93"/>
    </row>
    <row r="10" spans="1:6" x14ac:dyDescent="0.2">
      <c r="B10" s="80" t="s">
        <v>160</v>
      </c>
      <c r="C10" s="92">
        <f>-IS!C13</f>
        <v>50</v>
      </c>
      <c r="D10" s="92">
        <f>-IS!D13</f>
        <v>100</v>
      </c>
      <c r="E10" s="92">
        <f>-IS!E13</f>
        <v>100</v>
      </c>
      <c r="F10" s="93">
        <f>-IS!F13</f>
        <v>100</v>
      </c>
    </row>
    <row r="11" spans="1:6" x14ac:dyDescent="0.2">
      <c r="B11" s="80" t="s">
        <v>135</v>
      </c>
      <c r="C11" s="154">
        <v>0</v>
      </c>
      <c r="D11" s="154">
        <v>2</v>
      </c>
      <c r="E11" s="154">
        <v>2</v>
      </c>
      <c r="F11" s="157">
        <v>2</v>
      </c>
    </row>
    <row r="12" spans="1:6" x14ac:dyDescent="0.2">
      <c r="B12" s="80" t="s">
        <v>168</v>
      </c>
      <c r="C12" s="92">
        <f>-IS!C17</f>
        <v>42</v>
      </c>
      <c r="D12" s="92">
        <f>-IS!D17</f>
        <v>27</v>
      </c>
      <c r="E12" s="92">
        <f>-IS!E17</f>
        <v>54</v>
      </c>
      <c r="F12" s="93">
        <f>-IS!F17</f>
        <v>60</v>
      </c>
    </row>
    <row r="13" spans="1:6" x14ac:dyDescent="0.2">
      <c r="B13" s="80" t="s">
        <v>161</v>
      </c>
      <c r="C13" s="92">
        <f>-IS!C15</f>
        <v>10</v>
      </c>
      <c r="D13" s="92">
        <f>-IS!D15</f>
        <v>20</v>
      </c>
      <c r="E13" s="92">
        <f>-IS!E15</f>
        <v>20</v>
      </c>
      <c r="F13" s="93">
        <f>-IS!F15</f>
        <v>20</v>
      </c>
    </row>
    <row r="14" spans="1:6" x14ac:dyDescent="0.2">
      <c r="B14" s="75" t="s">
        <v>136</v>
      </c>
      <c r="C14" s="90">
        <f>SUM(C8,C10:C13)</f>
        <v>200</v>
      </c>
      <c r="D14" s="90">
        <f>SUM(D8,D10:D13)</f>
        <v>212</v>
      </c>
      <c r="E14" s="90">
        <f>SUM(E8,E10:E13)</f>
        <v>302</v>
      </c>
      <c r="F14" s="91">
        <f>SUM(F8,F10:F13)</f>
        <v>322</v>
      </c>
    </row>
    <row r="15" spans="1:6" x14ac:dyDescent="0.2">
      <c r="B15" s="23" t="s">
        <v>139</v>
      </c>
      <c r="C15" s="64"/>
      <c r="D15" s="64"/>
      <c r="E15" s="64"/>
      <c r="F15" s="66"/>
    </row>
    <row r="16" spans="1:6" x14ac:dyDescent="0.2">
      <c r="B16" s="80" t="s">
        <v>175</v>
      </c>
      <c r="C16" s="154">
        <v>0</v>
      </c>
      <c r="D16" s="92">
        <f>BS!C11-BS!D11</f>
        <v>-20</v>
      </c>
      <c r="E16" s="92">
        <f>BS!D11-BS!E11</f>
        <v>10</v>
      </c>
      <c r="F16" s="93">
        <f>BS!E11-BS!F11</f>
        <v>10</v>
      </c>
    </row>
    <row r="17" spans="2:6" x14ac:dyDescent="0.2">
      <c r="B17" s="80" t="s">
        <v>188</v>
      </c>
      <c r="C17" s="154">
        <v>0</v>
      </c>
      <c r="D17" s="92">
        <f>BS!C12-BS!D12</f>
        <v>-50</v>
      </c>
      <c r="E17" s="92">
        <f>BS!D12-BS!E12</f>
        <v>-50</v>
      </c>
      <c r="F17" s="93">
        <f>BS!E12-BS!F12</f>
        <v>-50</v>
      </c>
    </row>
    <row r="18" spans="2:6" x14ac:dyDescent="0.2">
      <c r="B18" s="80" t="s">
        <v>180</v>
      </c>
      <c r="C18" s="154">
        <v>0</v>
      </c>
      <c r="D18" s="92">
        <f>BS!C14-BS!D14</f>
        <v>0</v>
      </c>
      <c r="E18" s="92">
        <f>BS!D14-BS!E14</f>
        <v>0</v>
      </c>
      <c r="F18" s="93">
        <f>BS!E14-BS!F14</f>
        <v>0</v>
      </c>
    </row>
    <row r="19" spans="2:6" x14ac:dyDescent="0.2">
      <c r="B19" s="80" t="s">
        <v>189</v>
      </c>
      <c r="C19" s="154">
        <v>0</v>
      </c>
      <c r="D19" s="92">
        <f>BS!D27-BS!C27</f>
        <v>50</v>
      </c>
      <c r="E19" s="92">
        <f>BS!E27-BS!D27</f>
        <v>0</v>
      </c>
      <c r="F19" s="93">
        <f>BS!F27-BS!E27</f>
        <v>-50</v>
      </c>
    </row>
    <row r="20" spans="2:6" x14ac:dyDescent="0.2">
      <c r="B20" s="80" t="s">
        <v>176</v>
      </c>
      <c r="C20" s="154">
        <v>0</v>
      </c>
      <c r="D20" s="92">
        <f>BS!D29-BS!C29</f>
        <v>7.5</v>
      </c>
      <c r="E20" s="92">
        <f>BS!E29-BS!D29</f>
        <v>18</v>
      </c>
      <c r="F20" s="93">
        <f>BS!F29-BS!E29</f>
        <v>18</v>
      </c>
    </row>
    <row r="21" spans="2:6" x14ac:dyDescent="0.2">
      <c r="B21" s="80" t="s">
        <v>181</v>
      </c>
      <c r="C21" s="154">
        <v>0</v>
      </c>
      <c r="D21" s="92">
        <f>BS!D30-BS!C30</f>
        <v>0</v>
      </c>
      <c r="E21" s="123">
        <f>BS!E30-BS!D30</f>
        <v>0</v>
      </c>
      <c r="F21" s="124">
        <f>BS!F30-BS!E30</f>
        <v>0</v>
      </c>
    </row>
    <row r="22" spans="2:6" x14ac:dyDescent="0.2">
      <c r="B22" s="75" t="s">
        <v>122</v>
      </c>
      <c r="C22" s="90">
        <f t="shared" ref="C22" si="0">SUM(C14,C16:C21)</f>
        <v>200</v>
      </c>
      <c r="D22" s="90">
        <f>SUM(D14,D16:D21)</f>
        <v>199.5</v>
      </c>
      <c r="E22" s="90">
        <f t="shared" ref="E22:F22" si="1">SUM(E14,E16:E21)</f>
        <v>280</v>
      </c>
      <c r="F22" s="91">
        <f t="shared" si="1"/>
        <v>250</v>
      </c>
    </row>
    <row r="23" spans="2:6" x14ac:dyDescent="0.2">
      <c r="B23" s="23" t="s">
        <v>168</v>
      </c>
      <c r="C23" s="92">
        <f t="shared" ref="C23:F24" si="2">-C12</f>
        <v>-42</v>
      </c>
      <c r="D23" s="92">
        <f t="shared" si="2"/>
        <v>-27</v>
      </c>
      <c r="E23" s="92">
        <f t="shared" si="2"/>
        <v>-54</v>
      </c>
      <c r="F23" s="93">
        <f t="shared" si="2"/>
        <v>-60</v>
      </c>
    </row>
    <row r="24" spans="2:6" x14ac:dyDescent="0.2">
      <c r="B24" s="23" t="s">
        <v>161</v>
      </c>
      <c r="C24" s="92">
        <f t="shared" si="2"/>
        <v>-10</v>
      </c>
      <c r="D24" s="92">
        <f t="shared" si="2"/>
        <v>-20</v>
      </c>
      <c r="E24" s="92">
        <f t="shared" si="2"/>
        <v>-20</v>
      </c>
      <c r="F24" s="93">
        <f t="shared" si="2"/>
        <v>-20</v>
      </c>
    </row>
    <row r="25" spans="2:6" x14ac:dyDescent="0.2">
      <c r="B25" s="23" t="s">
        <v>137</v>
      </c>
      <c r="C25" s="154">
        <v>0</v>
      </c>
      <c r="D25" s="154">
        <v>0</v>
      </c>
      <c r="E25" s="154">
        <v>0</v>
      </c>
      <c r="F25" s="157">
        <v>0</v>
      </c>
    </row>
    <row r="26" spans="2:6" x14ac:dyDescent="0.2">
      <c r="B26" s="75" t="s">
        <v>123</v>
      </c>
      <c r="C26" s="90">
        <f>SUM(C22:C25)</f>
        <v>148</v>
      </c>
      <c r="D26" s="90">
        <f t="shared" ref="D26:F26" si="3">SUM(D22:D25)</f>
        <v>152.5</v>
      </c>
      <c r="E26" s="90">
        <f t="shared" si="3"/>
        <v>206</v>
      </c>
      <c r="F26" s="91">
        <f t="shared" si="3"/>
        <v>170</v>
      </c>
    </row>
    <row r="27" spans="2:6" ht="7" customHeight="1" x14ac:dyDescent="0.2">
      <c r="B27" s="74"/>
      <c r="C27" s="64"/>
      <c r="D27" s="64"/>
      <c r="E27" s="64"/>
      <c r="F27" s="66"/>
    </row>
    <row r="28" spans="2:6" x14ac:dyDescent="0.2">
      <c r="B28" s="74" t="s">
        <v>124</v>
      </c>
      <c r="C28" s="64"/>
      <c r="D28" s="64"/>
      <c r="E28" s="64"/>
      <c r="F28" s="66"/>
    </row>
    <row r="29" spans="2:6" x14ac:dyDescent="0.2">
      <c r="B29" s="23" t="s">
        <v>138</v>
      </c>
      <c r="C29" s="154">
        <v>0</v>
      </c>
      <c r="D29" s="154">
        <v>-300</v>
      </c>
      <c r="E29" s="154">
        <v>-100</v>
      </c>
      <c r="F29" s="157">
        <v>0</v>
      </c>
    </row>
    <row r="30" spans="2:6" x14ac:dyDescent="0.2">
      <c r="B30" s="23" t="s">
        <v>125</v>
      </c>
      <c r="C30" s="154">
        <v>0</v>
      </c>
      <c r="D30" s="154">
        <v>-100</v>
      </c>
      <c r="E30" s="154">
        <v>0</v>
      </c>
      <c r="F30" s="157">
        <v>0</v>
      </c>
    </row>
    <row r="31" spans="2:6" x14ac:dyDescent="0.2">
      <c r="B31" s="75" t="s">
        <v>126</v>
      </c>
      <c r="C31" s="90">
        <f>SUM(C29:C30)</f>
        <v>0</v>
      </c>
      <c r="D31" s="90">
        <f>SUM(D29:D30)</f>
        <v>-400</v>
      </c>
      <c r="E31" s="90">
        <f>SUM(E29:E30)</f>
        <v>-100</v>
      </c>
      <c r="F31" s="91">
        <f>SUM(F29:F30)</f>
        <v>0</v>
      </c>
    </row>
    <row r="32" spans="2:6" ht="7" customHeight="1" x14ac:dyDescent="0.2">
      <c r="B32" s="74"/>
      <c r="C32" s="64"/>
      <c r="D32" s="64"/>
      <c r="E32" s="64"/>
      <c r="F32" s="66"/>
    </row>
    <row r="33" spans="2:6" x14ac:dyDescent="0.2">
      <c r="B33" s="74" t="s">
        <v>127</v>
      </c>
      <c r="C33" s="64"/>
      <c r="D33" s="64"/>
      <c r="E33" s="64"/>
      <c r="F33" s="66"/>
    </row>
    <row r="34" spans="2:6" x14ac:dyDescent="0.2">
      <c r="B34" s="23" t="s">
        <v>177</v>
      </c>
      <c r="C34" s="154">
        <v>0</v>
      </c>
      <c r="D34" s="92">
        <f>BS!D28-BS!C28</f>
        <v>0</v>
      </c>
      <c r="E34" s="92">
        <f>BS!E28-BS!D28</f>
        <v>0</v>
      </c>
      <c r="F34" s="93">
        <f>BS!F28-BS!E28</f>
        <v>0</v>
      </c>
    </row>
    <row r="35" spans="2:6" x14ac:dyDescent="0.2">
      <c r="B35" s="23" t="s">
        <v>178</v>
      </c>
      <c r="C35" s="154">
        <v>0</v>
      </c>
      <c r="D35" s="92">
        <f>BS!D23-BS!C23</f>
        <v>200</v>
      </c>
      <c r="E35" s="92">
        <f>BS!E23-BS!D23</f>
        <v>-50</v>
      </c>
      <c r="F35" s="93">
        <f>BS!F23-BS!E23</f>
        <v>-50</v>
      </c>
    </row>
    <row r="36" spans="2:6" x14ac:dyDescent="0.2">
      <c r="B36" s="23" t="s">
        <v>179</v>
      </c>
      <c r="C36" s="154">
        <v>0</v>
      </c>
      <c r="D36" s="92">
        <f>BS!D18-BS!C18</f>
        <v>120</v>
      </c>
      <c r="E36" s="92">
        <f>BS!E18-BS!D18</f>
        <v>0</v>
      </c>
      <c r="F36" s="93">
        <f>BS!F18-BS!E18</f>
        <v>0</v>
      </c>
    </row>
    <row r="37" spans="2:6" x14ac:dyDescent="0.2">
      <c r="B37" s="23" t="s">
        <v>174</v>
      </c>
      <c r="C37" s="154">
        <v>-58.8</v>
      </c>
      <c r="D37" s="154">
        <v>-37.799999999999997</v>
      </c>
      <c r="E37" s="154">
        <v>-75.599999999999994</v>
      </c>
      <c r="F37" s="157">
        <v>-84</v>
      </c>
    </row>
    <row r="38" spans="2:6" x14ac:dyDescent="0.2">
      <c r="B38" s="75" t="s">
        <v>128</v>
      </c>
      <c r="C38" s="90">
        <f>SUM(C34:C37)</f>
        <v>-58.8</v>
      </c>
      <c r="D38" s="90">
        <f>SUM(D34:D37)</f>
        <v>282.2</v>
      </c>
      <c r="E38" s="90">
        <f>SUM(E34:E37)</f>
        <v>-125.6</v>
      </c>
      <c r="F38" s="91">
        <f>SUM(F34:F37)</f>
        <v>-134</v>
      </c>
    </row>
    <row r="39" spans="2:6" ht="7" customHeight="1" x14ac:dyDescent="0.2">
      <c r="B39" s="74"/>
      <c r="C39" s="64"/>
      <c r="D39" s="64"/>
      <c r="E39" s="64"/>
      <c r="F39" s="66"/>
    </row>
    <row r="40" spans="2:6" x14ac:dyDescent="0.2">
      <c r="B40" s="74" t="s">
        <v>129</v>
      </c>
      <c r="C40" s="118">
        <f>SUM(C26,C31,C38)</f>
        <v>89.2</v>
      </c>
      <c r="D40" s="118">
        <f>SUM(D26,D31,D38)</f>
        <v>34.699999999999989</v>
      </c>
      <c r="E40" s="118">
        <f>SUM(E26,E31,E38)</f>
        <v>-19.599999999999994</v>
      </c>
      <c r="F40" s="119">
        <f>SUM(F26,F31,F38)</f>
        <v>36</v>
      </c>
    </row>
    <row r="41" spans="2:6" x14ac:dyDescent="0.2">
      <c r="B41" s="23" t="s">
        <v>130</v>
      </c>
      <c r="C41" s="154">
        <v>220.8</v>
      </c>
      <c r="D41" s="92">
        <f>C42</f>
        <v>310</v>
      </c>
      <c r="E41" s="92">
        <f>D42</f>
        <v>344.7</v>
      </c>
      <c r="F41" s="93">
        <f>E42</f>
        <v>325.10000000000002</v>
      </c>
    </row>
    <row r="42" spans="2:6" ht="12" thickBot="1" x14ac:dyDescent="0.25">
      <c r="B42" s="77" t="s">
        <v>131</v>
      </c>
      <c r="C42" s="120">
        <f>SUM(C40:C41)</f>
        <v>310</v>
      </c>
      <c r="D42" s="120">
        <f>SUM(D40:D41)</f>
        <v>344.7</v>
      </c>
      <c r="E42" s="120">
        <f>SUM(E40:E41)</f>
        <v>325.10000000000002</v>
      </c>
      <c r="F42" s="121">
        <f>SUM(F40:F41)</f>
        <v>361.1</v>
      </c>
    </row>
    <row r="43" spans="2:6" x14ac:dyDescent="0.2">
      <c r="B43" s="74" t="s">
        <v>164</v>
      </c>
      <c r="C43" s="53"/>
      <c r="D43" s="53"/>
      <c r="E43" s="53"/>
      <c r="F43" s="54"/>
    </row>
    <row r="44" spans="2:6" x14ac:dyDescent="0.2">
      <c r="B44" s="23" t="s">
        <v>171</v>
      </c>
      <c r="C44" s="83">
        <f>-C37/C8</f>
        <v>0.6</v>
      </c>
      <c r="D44" s="83">
        <f>-D37/D8</f>
        <v>0.6</v>
      </c>
      <c r="E44" s="83">
        <f>-E37/E8</f>
        <v>0.6</v>
      </c>
      <c r="F44" s="84">
        <f>-F37/F8</f>
        <v>0.6</v>
      </c>
    </row>
    <row r="45" spans="2:6" x14ac:dyDescent="0.2">
      <c r="B45" s="23" t="s">
        <v>169</v>
      </c>
      <c r="C45" s="83">
        <f>C10/IS!C$7</f>
        <v>6.25E-2</v>
      </c>
      <c r="D45" s="83">
        <f>D10/IS!D$7</f>
        <v>0.11764705882352941</v>
      </c>
      <c r="E45" s="83">
        <f>E10/IS!E$7</f>
        <v>8.3333333333333329E-2</v>
      </c>
      <c r="F45" s="84">
        <f>F10/IS!F$7</f>
        <v>7.6923076923076927E-2</v>
      </c>
    </row>
    <row r="46" spans="2:6" ht="12" thickBot="1" x14ac:dyDescent="0.25">
      <c r="B46" s="39" t="s">
        <v>170</v>
      </c>
      <c r="C46" s="86">
        <f>-C29/IS!C$7</f>
        <v>0</v>
      </c>
      <c r="D46" s="86">
        <f>-D29/IS!D$7</f>
        <v>0.35294117647058826</v>
      </c>
      <c r="E46" s="86">
        <f>-E29/IS!E$7</f>
        <v>8.3333333333333329E-2</v>
      </c>
      <c r="F46" s="87">
        <f>-F29/IS!F$7</f>
        <v>0</v>
      </c>
    </row>
  </sheetData>
  <hyperlinks>
    <hyperlink ref="A1" location="Index!A1" display="Index" xr:uid="{859FD2EA-260C-CE4E-AACD-A83AE8465B22}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3C59-C5CE-7F4F-BA28-8030D12B4AD9}">
  <dimension ref="A1:K1845"/>
  <sheetViews>
    <sheetView showGridLines="0" zoomScale="85" zoomScaleNormal="85" workbookViewId="0"/>
  </sheetViews>
  <sheetFormatPr baseColWidth="10" defaultRowHeight="11" x14ac:dyDescent="0.15"/>
  <cols>
    <col min="1" max="1" width="3" style="1" customWidth="1"/>
    <col min="2" max="2" width="17.83203125" style="1" bestFit="1" customWidth="1"/>
    <col min="3" max="3" width="14.1640625" style="1" customWidth="1"/>
    <col min="4" max="4" width="21.6640625" style="1" bestFit="1" customWidth="1"/>
    <col min="5" max="5" width="21.5" style="1" bestFit="1" customWidth="1"/>
    <col min="6" max="6" width="12" style="1" customWidth="1"/>
    <col min="7" max="7" width="14.33203125" style="1" bestFit="1" customWidth="1"/>
    <col min="8" max="8" width="23.33203125" style="1" bestFit="1" customWidth="1"/>
    <col min="9" max="9" width="21.83203125" style="1" bestFit="1" customWidth="1"/>
    <col min="10" max="10" width="9.6640625" style="1" customWidth="1"/>
    <col min="11" max="11" width="2.33203125" style="1" customWidth="1"/>
    <col min="12" max="16384" width="10.83203125" style="1"/>
  </cols>
  <sheetData>
    <row r="1" spans="1:10" s="12" customFormat="1" x14ac:dyDescent="0.15">
      <c r="A1" s="11" t="s">
        <v>2</v>
      </c>
    </row>
    <row r="2" spans="1:10" s="12" customFormat="1" x14ac:dyDescent="0.15">
      <c r="A2" s="12" t="str">
        <f>Cover!$B$7</f>
        <v>Company Overview</v>
      </c>
    </row>
    <row r="3" spans="1:10" s="14" customFormat="1" ht="16" x14ac:dyDescent="0.2">
      <c r="A3" s="13" t="str">
        <f ca="1">MID(CELL("filename",A1),FIND("]",CELL("filename",A1))+1,255)</f>
        <v>TradingAnalysis</v>
      </c>
      <c r="I3" s="28"/>
    </row>
    <row r="4" spans="1:10" ht="13" customHeight="1" x14ac:dyDescent="0.15"/>
    <row r="5" spans="1:10" ht="16" customHeight="1" x14ac:dyDescent="0.15">
      <c r="B5" s="3" t="s">
        <v>23</v>
      </c>
      <c r="C5" s="6"/>
    </row>
    <row r="6" spans="1:10" x14ac:dyDescent="0.15">
      <c r="B6" s="21" t="s">
        <v>49</v>
      </c>
      <c r="C6" s="38">
        <f>Input!$C$7</f>
        <v>44196</v>
      </c>
      <c r="D6" s="40"/>
    </row>
    <row r="7" spans="1:10" x14ac:dyDescent="0.15">
      <c r="B7" s="24" t="s">
        <v>59</v>
      </c>
      <c r="C7" s="158">
        <v>500000</v>
      </c>
      <c r="D7" s="40"/>
    </row>
    <row r="8" spans="1:10" x14ac:dyDescent="0.15">
      <c r="B8" s="23" t="s">
        <v>44</v>
      </c>
      <c r="C8" s="159">
        <v>1000000</v>
      </c>
      <c r="D8" s="40"/>
    </row>
    <row r="9" spans="1:10" ht="12" thickBot="1" x14ac:dyDescent="0.2">
      <c r="B9" s="26" t="s">
        <v>45</v>
      </c>
      <c r="C9" s="62">
        <f>C7/C8</f>
        <v>0.5</v>
      </c>
      <c r="D9" s="40"/>
    </row>
    <row r="10" spans="1:10" x14ac:dyDescent="0.15">
      <c r="D10" s="40"/>
    </row>
    <row r="11" spans="1:10" ht="13" customHeight="1" x14ac:dyDescent="0.15">
      <c r="B11" s="3" t="s">
        <v>60</v>
      </c>
      <c r="C11" s="6"/>
    </row>
    <row r="12" spans="1:10" ht="13" customHeight="1" x14ac:dyDescent="0.15">
      <c r="B12" s="21" t="s">
        <v>58</v>
      </c>
      <c r="C12" s="38" t="s">
        <v>57</v>
      </c>
    </row>
    <row r="13" spans="1:10" ht="13" customHeight="1" x14ac:dyDescent="0.15">
      <c r="B13" s="24" t="str">
        <f>Input!$C$18</f>
        <v>ABC</v>
      </c>
      <c r="C13" s="59">
        <f>(D18/100)^(1/YEARFRAC(Input!$C$22,Input!$C$7,3))-1</f>
        <v>0.13320584211096675</v>
      </c>
    </row>
    <row r="14" spans="1:10" ht="13" customHeight="1" thickBot="1" x14ac:dyDescent="0.2">
      <c r="B14" s="39" t="str">
        <f>Input!$C$20</f>
        <v>DEF Index</v>
      </c>
      <c r="C14" s="61">
        <f>(H18/100)^(1/YEARFRAC(Input!$C$22,Input!$C$7,3))-1</f>
        <v>5.0963944415983509E-2</v>
      </c>
      <c r="E14" s="60"/>
    </row>
    <row r="16" spans="1:10" ht="16" customHeight="1" x14ac:dyDescent="0.15">
      <c r="B16" s="37" t="s">
        <v>65</v>
      </c>
      <c r="C16" s="29"/>
      <c r="D16" s="29"/>
      <c r="E16" s="29"/>
      <c r="F16" s="29"/>
      <c r="G16" s="30"/>
      <c r="H16" s="31"/>
      <c r="I16" s="32"/>
      <c r="J16" s="32"/>
    </row>
    <row r="17" spans="2:11" x14ac:dyDescent="0.15">
      <c r="B17" s="41" t="s">
        <v>46</v>
      </c>
      <c r="C17" s="42" t="str">
        <f>Input!$C$18&amp;" Share Price"</f>
        <v>ABC Share Price</v>
      </c>
      <c r="D17" s="42" t="str">
        <f>Input!$C$18&amp; " Share Price (Rebased)"</f>
        <v>ABC Share Price (Rebased)</v>
      </c>
      <c r="E17" s="42" t="str">
        <f>Input!$C$18&amp;" Share Price (Delta %)"</f>
        <v>ABC Share Price (Delta %)</v>
      </c>
      <c r="F17" s="42" t="str">
        <f>Input!$C$18&amp;" Volume"</f>
        <v>ABC Volume</v>
      </c>
      <c r="G17" s="41" t="str">
        <f>Input!$C$20&amp;" Value"</f>
        <v>DEF Index Value</v>
      </c>
      <c r="H17" s="42" t="str">
        <f>Input!$C$20&amp;" Value (Rebased)"</f>
        <v>DEF Index Value (Rebased)</v>
      </c>
      <c r="I17" s="43" t="str">
        <f>Input!$C$20&amp;" Value (Delta %)"</f>
        <v>DEF Index Value (Delta %)</v>
      </c>
      <c r="J17" s="58" t="str">
        <f>"100 = Base ("&amp;TEXT(Input!$C$22,"dd/mm/yyyy")&amp;")"</f>
        <v>100 = Base (31/12/2015)</v>
      </c>
      <c r="K17" s="1" t="s">
        <v>82</v>
      </c>
    </row>
    <row r="18" spans="2:11" x14ac:dyDescent="0.15">
      <c r="B18" s="33">
        <f>Input!$C$7</f>
        <v>44196</v>
      </c>
      <c r="C18" s="160">
        <v>187</v>
      </c>
      <c r="D18" s="44">
        <f>IF($B18&lt;Input!$C$22,"n.m.",IF($B18=Input!$C$22,100,100*(1+(C18/INDEX(C$18:C$1845,MATCH(Input!$C$22,$B$18:$B$1845,0))-1))))</f>
        <v>187</v>
      </c>
      <c r="E18" s="52">
        <f>C18/C19-1</f>
        <v>5.3763440860215006E-3</v>
      </c>
      <c r="F18" s="162">
        <v>293593</v>
      </c>
      <c r="G18" s="163">
        <v>5130</v>
      </c>
      <c r="H18" s="48">
        <f>IF($B18&lt;Input!$C$22,"n.m.",IF($B18=Input!$C$22,100,100*(1+(G18/INDEX(G$18:G$1845,MATCH(Input!$C$22,$B$18:$B$1845,0))-1))))</f>
        <v>128.25</v>
      </c>
      <c r="I18" s="46">
        <f t="shared" ref="I18:I81" si="0">G18/G19-1</f>
        <v>-1.9455252918287869E-3</v>
      </c>
      <c r="J18" s="49">
        <f>IF($B18&gt;=Input!$C$22,100,"n.m.")</f>
        <v>100</v>
      </c>
    </row>
    <row r="19" spans="2:11" x14ac:dyDescent="0.15">
      <c r="B19" s="33">
        <f>B18-1</f>
        <v>44195</v>
      </c>
      <c r="C19" s="160">
        <v>186</v>
      </c>
      <c r="D19" s="44">
        <f>IF($B19&lt;Input!$C$22,"n.m.",IF($B19=Input!$C$22,100,100*(1+(C19/INDEX(C$18:C$1845,MATCH(Input!$C$22,$B$18:$B$1845,0))-1))))</f>
        <v>186</v>
      </c>
      <c r="E19" s="52">
        <f t="shared" ref="E19:E82" si="1">C19/C20-1</f>
        <v>5.4054054054053502E-3</v>
      </c>
      <c r="F19" s="162">
        <v>274828</v>
      </c>
      <c r="G19" s="163">
        <v>5140</v>
      </c>
      <c r="H19" s="48">
        <f>IF($B19&lt;Input!$C$22,"n.m.",IF($B19=Input!$C$22,100,100*(1+(G19/INDEX(G$18:G$1845,MATCH(Input!$C$22,$B$18:$B$1845,0))-1))))</f>
        <v>128.5</v>
      </c>
      <c r="I19" s="46">
        <f t="shared" si="0"/>
        <v>-1.9417475728155109E-3</v>
      </c>
      <c r="J19" s="50">
        <f>IF($B19&gt;=Input!$C$22,100,"n.m.")</f>
        <v>100</v>
      </c>
    </row>
    <row r="20" spans="2:11" x14ac:dyDescent="0.15">
      <c r="B20" s="33">
        <f t="shared" ref="B20:B83" si="2">B19-1</f>
        <v>44194</v>
      </c>
      <c r="C20" s="160">
        <v>185</v>
      </c>
      <c r="D20" s="44">
        <f>IF($B20&lt;Input!$C$22,"n.m.",IF($B20=Input!$C$22,100,100*(1+(C20/INDEX(C$18:C$1845,MATCH(Input!$C$22,$B$18:$B$1845,0))-1))))</f>
        <v>185</v>
      </c>
      <c r="E20" s="52">
        <f t="shared" si="1"/>
        <v>5.4347826086955653E-3</v>
      </c>
      <c r="F20" s="164">
        <v>272429</v>
      </c>
      <c r="G20" s="163">
        <v>5150</v>
      </c>
      <c r="H20" s="48">
        <f>IF($B20&lt;Input!$C$22,"n.m.",IF($B20=Input!$C$22,100,100*(1+(G20/INDEX(G$18:G$1845,MATCH(Input!$C$22,$B$18:$B$1845,0))-1))))</f>
        <v>128.75</v>
      </c>
      <c r="I20" s="46">
        <f t="shared" si="0"/>
        <v>-1.9379844961240345E-3</v>
      </c>
      <c r="J20" s="50">
        <f>IF($B20&gt;=Input!$C$22,100,"n.m.")</f>
        <v>100</v>
      </c>
    </row>
    <row r="21" spans="2:11" x14ac:dyDescent="0.15">
      <c r="B21" s="33">
        <f t="shared" si="2"/>
        <v>44193</v>
      </c>
      <c r="C21" s="160">
        <v>184</v>
      </c>
      <c r="D21" s="44">
        <f>IF($B21&lt;Input!$C$22,"n.m.",IF($B21=Input!$C$22,100,100*(1+(C21/INDEX(C$18:C$1845,MATCH(Input!$C$22,$B$18:$B$1845,0))-1))))</f>
        <v>184</v>
      </c>
      <c r="E21" s="52">
        <f t="shared" si="1"/>
        <v>5.464480874316946E-3</v>
      </c>
      <c r="F21" s="164">
        <v>317765</v>
      </c>
      <c r="G21" s="163">
        <v>5160</v>
      </c>
      <c r="H21" s="48">
        <f>IF($B21&lt;Input!$C$22,"n.m.",IF($B21=Input!$C$22,100,100*(1+(G21/INDEX(G$18:G$1845,MATCH(Input!$C$22,$B$18:$B$1845,0))-1))))</f>
        <v>129</v>
      </c>
      <c r="I21" s="46">
        <f t="shared" si="0"/>
        <v>-1.9342359767892114E-3</v>
      </c>
      <c r="J21" s="50">
        <f>IF($B21&gt;=Input!$C$22,100,"n.m.")</f>
        <v>100</v>
      </c>
    </row>
    <row r="22" spans="2:11" x14ac:dyDescent="0.15">
      <c r="B22" s="33">
        <f t="shared" si="2"/>
        <v>44192</v>
      </c>
      <c r="C22" s="160">
        <v>183</v>
      </c>
      <c r="D22" s="44">
        <f>IF($B22&lt;Input!$C$22,"n.m.",IF($B22=Input!$C$22,100,100*(1+(C22/INDEX(C$18:C$1845,MATCH(Input!$C$22,$B$18:$B$1845,0))-1))))</f>
        <v>183</v>
      </c>
      <c r="E22" s="52">
        <f t="shared" si="1"/>
        <v>5.494505494505475E-3</v>
      </c>
      <c r="F22" s="164">
        <v>442030</v>
      </c>
      <c r="G22" s="163">
        <v>5170</v>
      </c>
      <c r="H22" s="48">
        <f>IF($B22&lt;Input!$C$22,"n.m.",IF($B22=Input!$C$22,100,100*(1+(G22/INDEX(G$18:G$1845,MATCH(Input!$C$22,$B$18:$B$1845,0))-1))))</f>
        <v>129.25</v>
      </c>
      <c r="I22" s="46">
        <f t="shared" si="0"/>
        <v>-1.9305019305019266E-3</v>
      </c>
      <c r="J22" s="50">
        <f>IF($B22&gt;=Input!$C$22,100,"n.m.")</f>
        <v>100</v>
      </c>
    </row>
    <row r="23" spans="2:11" x14ac:dyDescent="0.15">
      <c r="B23" s="33">
        <f t="shared" si="2"/>
        <v>44191</v>
      </c>
      <c r="C23" s="160">
        <v>182</v>
      </c>
      <c r="D23" s="44">
        <f>IF($B23&lt;Input!$C$22,"n.m.",IF($B23=Input!$C$22,100,100*(1+(C23/INDEX(C$18:C$1845,MATCH(Input!$C$22,$B$18:$B$1845,0))-1))))</f>
        <v>182</v>
      </c>
      <c r="E23" s="52">
        <f t="shared" si="1"/>
        <v>5.5248618784531356E-3</v>
      </c>
      <c r="F23" s="164">
        <v>394762</v>
      </c>
      <c r="G23" s="163">
        <v>5180</v>
      </c>
      <c r="H23" s="48">
        <f>IF($B23&lt;Input!$C$22,"n.m.",IF($B23=Input!$C$22,100,100*(1+(G23/INDEX(G$18:G$1845,MATCH(Input!$C$22,$B$18:$B$1845,0))-1))))</f>
        <v>129.5</v>
      </c>
      <c r="I23" s="46">
        <f t="shared" si="0"/>
        <v>-1.9267822736031004E-3</v>
      </c>
      <c r="J23" s="50">
        <f>IF($B23&gt;=Input!$C$22,100,"n.m.")</f>
        <v>100</v>
      </c>
    </row>
    <row r="24" spans="2:11" x14ac:dyDescent="0.15">
      <c r="B24" s="33">
        <f t="shared" si="2"/>
        <v>44190</v>
      </c>
      <c r="C24" s="160">
        <v>181</v>
      </c>
      <c r="D24" s="44">
        <f>IF($B24&lt;Input!$C$22,"n.m.",IF($B24=Input!$C$22,100,100*(1+(C24/INDEX(C$18:C$1845,MATCH(Input!$C$22,$B$18:$B$1845,0))-1))))</f>
        <v>181</v>
      </c>
      <c r="E24" s="52">
        <f t="shared" si="1"/>
        <v>5.5555555555555358E-3</v>
      </c>
      <c r="F24" s="164">
        <v>220934</v>
      </c>
      <c r="G24" s="163">
        <v>5190</v>
      </c>
      <c r="H24" s="48">
        <f>IF($B24&lt;Input!$C$22,"n.m.",IF($B24=Input!$C$22,100,100*(1+(G24/INDEX(G$18:G$1845,MATCH(Input!$C$22,$B$18:$B$1845,0))-1))))</f>
        <v>129.75</v>
      </c>
      <c r="I24" s="46">
        <f t="shared" si="0"/>
        <v>-1.9230769230769162E-3</v>
      </c>
      <c r="J24" s="50">
        <f>IF($B24&gt;=Input!$C$22,100,"n.m.")</f>
        <v>100</v>
      </c>
    </row>
    <row r="25" spans="2:11" x14ac:dyDescent="0.15">
      <c r="B25" s="33">
        <f t="shared" si="2"/>
        <v>44189</v>
      </c>
      <c r="C25" s="160">
        <v>180</v>
      </c>
      <c r="D25" s="44">
        <f>IF($B25&lt;Input!$C$22,"n.m.",IF($B25=Input!$C$22,100,100*(1+(C25/INDEX(C$18:C$1845,MATCH(Input!$C$22,$B$18:$B$1845,0))-1))))</f>
        <v>180</v>
      </c>
      <c r="E25" s="52">
        <f t="shared" si="1"/>
        <v>5.5865921787709993E-3</v>
      </c>
      <c r="F25" s="164">
        <v>445362</v>
      </c>
      <c r="G25" s="163">
        <v>5200</v>
      </c>
      <c r="H25" s="48">
        <f>IF($B25&lt;Input!$C$22,"n.m.",IF($B25=Input!$C$22,100,100*(1+(G25/INDEX(G$18:G$1845,MATCH(Input!$C$22,$B$18:$B$1845,0))-1))))</f>
        <v>130</v>
      </c>
      <c r="I25" s="46">
        <f t="shared" si="0"/>
        <v>-1.9193857965451588E-3</v>
      </c>
      <c r="J25" s="50">
        <f>IF($B25&gt;=Input!$C$22,100,"n.m.")</f>
        <v>100</v>
      </c>
    </row>
    <row r="26" spans="2:11" x14ac:dyDescent="0.15">
      <c r="B26" s="33">
        <f t="shared" si="2"/>
        <v>44188</v>
      </c>
      <c r="C26" s="160">
        <v>179</v>
      </c>
      <c r="D26" s="44">
        <f>IF($B26&lt;Input!$C$22,"n.m.",IF($B26=Input!$C$22,100,100*(1+(C26/INDEX(C$18:C$1845,MATCH(Input!$C$22,$B$18:$B$1845,0))-1))))</f>
        <v>179</v>
      </c>
      <c r="E26" s="52">
        <f t="shared" si="1"/>
        <v>5.6179775280897903E-3</v>
      </c>
      <c r="F26" s="164">
        <v>430547</v>
      </c>
      <c r="G26" s="163">
        <v>5210</v>
      </c>
      <c r="H26" s="48">
        <f>IF($B26&lt;Input!$C$22,"n.m.",IF($B26=Input!$C$22,100,100*(1+(G26/INDEX(G$18:G$1845,MATCH(Input!$C$22,$B$18:$B$1845,0))-1))))</f>
        <v>130.25</v>
      </c>
      <c r="I26" s="46">
        <f t="shared" si="0"/>
        <v>-1.9157088122605526E-3</v>
      </c>
      <c r="J26" s="50">
        <f>IF($B26&gt;=Input!$C$22,100,"n.m.")</f>
        <v>100</v>
      </c>
    </row>
    <row r="27" spans="2:11" x14ac:dyDescent="0.15">
      <c r="B27" s="33">
        <f t="shared" si="2"/>
        <v>44187</v>
      </c>
      <c r="C27" s="160">
        <v>178</v>
      </c>
      <c r="D27" s="44">
        <f>IF($B27&lt;Input!$C$22,"n.m.",IF($B27=Input!$C$22,100,100*(1+(C27/INDEX(C$18:C$1845,MATCH(Input!$C$22,$B$18:$B$1845,0))-1))))</f>
        <v>178</v>
      </c>
      <c r="E27" s="52">
        <f t="shared" si="1"/>
        <v>5.6497175141243527E-3</v>
      </c>
      <c r="F27" s="164">
        <v>373317</v>
      </c>
      <c r="G27" s="163">
        <v>5220</v>
      </c>
      <c r="H27" s="48">
        <f>IF($B27&lt;Input!$C$22,"n.m.",IF($B27=Input!$C$22,100,100*(1+(G27/INDEX(G$18:G$1845,MATCH(Input!$C$22,$B$18:$B$1845,0))-1))))</f>
        <v>130.5</v>
      </c>
      <c r="I27" s="46">
        <f t="shared" si="0"/>
        <v>-1.9120458891013214E-3</v>
      </c>
      <c r="J27" s="50">
        <f>IF($B27&gt;=Input!$C$22,100,"n.m.")</f>
        <v>100</v>
      </c>
    </row>
    <row r="28" spans="2:11" x14ac:dyDescent="0.15">
      <c r="B28" s="33">
        <f t="shared" si="2"/>
        <v>44186</v>
      </c>
      <c r="C28" s="160">
        <v>177</v>
      </c>
      <c r="D28" s="44">
        <f>IF($B28&lt;Input!$C$22,"n.m.",IF($B28=Input!$C$22,100,100*(1+(C28/INDEX(C$18:C$1845,MATCH(Input!$C$22,$B$18:$B$1845,0))-1))))</f>
        <v>177</v>
      </c>
      <c r="E28" s="52">
        <f t="shared" si="1"/>
        <v>5.6818181818181213E-3</v>
      </c>
      <c r="F28" s="164">
        <v>355032</v>
      </c>
      <c r="G28" s="163">
        <v>5230</v>
      </c>
      <c r="H28" s="48">
        <f>IF($B28&lt;Input!$C$22,"n.m.",IF($B28=Input!$C$22,100,100*(1+(G28/INDEX(G$18:G$1845,MATCH(Input!$C$22,$B$18:$B$1845,0))-1))))</f>
        <v>130.75</v>
      </c>
      <c r="I28" s="46">
        <f t="shared" si="0"/>
        <v>-1.9083969465648609E-3</v>
      </c>
      <c r="J28" s="50">
        <f>IF($B28&gt;=Input!$C$22,100,"n.m.")</f>
        <v>100</v>
      </c>
    </row>
    <row r="29" spans="2:11" x14ac:dyDescent="0.15">
      <c r="B29" s="33">
        <f t="shared" si="2"/>
        <v>44185</v>
      </c>
      <c r="C29" s="160">
        <v>176</v>
      </c>
      <c r="D29" s="44">
        <f>IF($B29&lt;Input!$C$22,"n.m.",IF($B29=Input!$C$22,100,100*(1+(C29/INDEX(C$18:C$1845,MATCH(Input!$C$22,$B$18:$B$1845,0))-1))))</f>
        <v>176</v>
      </c>
      <c r="E29" s="52">
        <f t="shared" si="1"/>
        <v>5.7142857142857828E-3</v>
      </c>
      <c r="F29" s="164">
        <v>428271</v>
      </c>
      <c r="G29" s="163">
        <v>5240</v>
      </c>
      <c r="H29" s="48">
        <f>IF($B29&lt;Input!$C$22,"n.m.",IF($B29=Input!$C$22,100,100*(1+(G29/INDEX(G$18:G$1845,MATCH(Input!$C$22,$B$18:$B$1845,0))-1))))</f>
        <v>131</v>
      </c>
      <c r="I29" s="46">
        <f t="shared" si="0"/>
        <v>-1.9047619047618536E-3</v>
      </c>
      <c r="J29" s="50">
        <f>IF($B29&gt;=Input!$C$22,100,"n.m.")</f>
        <v>100</v>
      </c>
    </row>
    <row r="30" spans="2:11" x14ac:dyDescent="0.15">
      <c r="B30" s="33">
        <f t="shared" si="2"/>
        <v>44184</v>
      </c>
      <c r="C30" s="160">
        <v>175</v>
      </c>
      <c r="D30" s="44">
        <f>IF($B30&lt;Input!$C$22,"n.m.",IF($B30=Input!$C$22,100,100*(1+(C30/INDEX(C$18:C$1845,MATCH(Input!$C$22,$B$18:$B$1845,0))-1))))</f>
        <v>175</v>
      </c>
      <c r="E30" s="52">
        <f t="shared" si="1"/>
        <v>5.7471264367816577E-3</v>
      </c>
      <c r="F30" s="164">
        <v>380629</v>
      </c>
      <c r="G30" s="163">
        <v>5250</v>
      </c>
      <c r="H30" s="48">
        <f>IF($B30&lt;Input!$C$22,"n.m.",IF($B30=Input!$C$22,100,100*(1+(G30/INDEX(G$18:G$1845,MATCH(Input!$C$22,$B$18:$B$1845,0))-1))))</f>
        <v>131.25</v>
      </c>
      <c r="I30" s="46">
        <f t="shared" si="0"/>
        <v>-1.9011406844106071E-3</v>
      </c>
      <c r="J30" s="50">
        <f>IF($B30&gt;=Input!$C$22,100,"n.m.")</f>
        <v>100</v>
      </c>
    </row>
    <row r="31" spans="2:11" x14ac:dyDescent="0.15">
      <c r="B31" s="33">
        <f t="shared" si="2"/>
        <v>44183</v>
      </c>
      <c r="C31" s="160">
        <v>174</v>
      </c>
      <c r="D31" s="44">
        <f>IF($B31&lt;Input!$C$22,"n.m.",IF($B31=Input!$C$22,100,100*(1+(C31/INDEX(C$18:C$1845,MATCH(Input!$C$22,$B$18:$B$1845,0))-1))))</f>
        <v>174</v>
      </c>
      <c r="E31" s="52">
        <f t="shared" si="1"/>
        <v>5.7803468208093012E-3</v>
      </c>
      <c r="F31" s="164">
        <v>320092</v>
      </c>
      <c r="G31" s="163">
        <v>5260</v>
      </c>
      <c r="H31" s="48">
        <f>IF($B31&lt;Input!$C$22,"n.m.",IF($B31=Input!$C$22,100,100*(1+(G31/INDEX(G$18:G$1845,MATCH(Input!$C$22,$B$18:$B$1845,0))-1))))</f>
        <v>131.5</v>
      </c>
      <c r="I31" s="46">
        <f t="shared" si="0"/>
        <v>-1.8975332068311701E-3</v>
      </c>
      <c r="J31" s="50">
        <f>IF($B31&gt;=Input!$C$22,100,"n.m.")</f>
        <v>100</v>
      </c>
    </row>
    <row r="32" spans="2:11" x14ac:dyDescent="0.15">
      <c r="B32" s="33">
        <f t="shared" si="2"/>
        <v>44182</v>
      </c>
      <c r="C32" s="160">
        <v>173</v>
      </c>
      <c r="D32" s="44">
        <f>IF($B32&lt;Input!$C$22,"n.m.",IF($B32=Input!$C$22,100,100*(1+(C32/INDEX(C$18:C$1845,MATCH(Input!$C$22,$B$18:$B$1845,0))-1))))</f>
        <v>173</v>
      </c>
      <c r="E32" s="52">
        <f t="shared" si="1"/>
        <v>5.8139534883721034E-3</v>
      </c>
      <c r="F32" s="164">
        <v>479339</v>
      </c>
      <c r="G32" s="163">
        <v>5270</v>
      </c>
      <c r="H32" s="48">
        <f>IF($B32&lt;Input!$C$22,"n.m.",IF($B32=Input!$C$22,100,100*(1+(G32/INDEX(G$18:G$1845,MATCH(Input!$C$22,$B$18:$B$1845,0))-1))))</f>
        <v>131.75</v>
      </c>
      <c r="I32" s="46">
        <f t="shared" si="0"/>
        <v>-1.8939393939394478E-3</v>
      </c>
      <c r="J32" s="50">
        <f>IF($B32&gt;=Input!$C$22,100,"n.m.")</f>
        <v>100</v>
      </c>
    </row>
    <row r="33" spans="2:10" x14ac:dyDescent="0.15">
      <c r="B33" s="33">
        <f t="shared" si="2"/>
        <v>44181</v>
      </c>
      <c r="C33" s="160">
        <v>172</v>
      </c>
      <c r="D33" s="44">
        <f>IF($B33&lt;Input!$C$22,"n.m.",IF($B33=Input!$C$22,100,100*(1+(C33/INDEX(C$18:C$1845,MATCH(Input!$C$22,$B$18:$B$1845,0))-1))))</f>
        <v>172</v>
      </c>
      <c r="E33" s="52">
        <f t="shared" si="1"/>
        <v>5.8479532163742132E-3</v>
      </c>
      <c r="F33" s="164">
        <v>374862</v>
      </c>
      <c r="G33" s="163">
        <v>5280</v>
      </c>
      <c r="H33" s="48">
        <f>IF($B33&lt;Input!$C$22,"n.m.",IF($B33=Input!$C$22,100,100*(1+(G33/INDEX(G$18:G$1845,MATCH(Input!$C$22,$B$18:$B$1845,0))-1))))</f>
        <v>132</v>
      </c>
      <c r="I33" s="46">
        <f t="shared" si="0"/>
        <v>-1.890359168241984E-3</v>
      </c>
      <c r="J33" s="50">
        <f>IF($B33&gt;=Input!$C$22,100,"n.m.")</f>
        <v>100</v>
      </c>
    </row>
    <row r="34" spans="2:10" x14ac:dyDescent="0.15">
      <c r="B34" s="33">
        <f t="shared" si="2"/>
        <v>44180</v>
      </c>
      <c r="C34" s="160">
        <v>171</v>
      </c>
      <c r="D34" s="44">
        <f>IF($B34&lt;Input!$C$22,"n.m.",IF($B34=Input!$C$22,100,100*(1+(C34/INDEX(C$18:C$1845,MATCH(Input!$C$22,$B$18:$B$1845,0))-1))))</f>
        <v>171</v>
      </c>
      <c r="E34" s="52">
        <f t="shared" si="1"/>
        <v>5.8823529411764497E-3</v>
      </c>
      <c r="F34" s="164">
        <v>371770</v>
      </c>
      <c r="G34" s="163">
        <v>5290</v>
      </c>
      <c r="H34" s="48">
        <f>IF($B34&lt;Input!$C$22,"n.m.",IF($B34=Input!$C$22,100,100*(1+(G34/INDEX(G$18:G$1845,MATCH(Input!$C$22,$B$18:$B$1845,0))-1))))</f>
        <v>132.25</v>
      </c>
      <c r="I34" s="46">
        <f t="shared" si="0"/>
        <v>-1.8867924528301883E-3</v>
      </c>
      <c r="J34" s="50">
        <f>IF($B34&gt;=Input!$C$22,100,"n.m.")</f>
        <v>100</v>
      </c>
    </row>
    <row r="35" spans="2:10" x14ac:dyDescent="0.15">
      <c r="B35" s="33">
        <f t="shared" si="2"/>
        <v>44179</v>
      </c>
      <c r="C35" s="160">
        <v>170</v>
      </c>
      <c r="D35" s="44">
        <f>IF($B35&lt;Input!$C$22,"n.m.",IF($B35=Input!$C$22,100,100*(1+(C35/INDEX(C$18:C$1845,MATCH(Input!$C$22,$B$18:$B$1845,0))-1))))</f>
        <v>170</v>
      </c>
      <c r="E35" s="52">
        <f t="shared" si="1"/>
        <v>5.9171597633136397E-3</v>
      </c>
      <c r="F35" s="164">
        <v>362038</v>
      </c>
      <c r="G35" s="163">
        <v>5300</v>
      </c>
      <c r="H35" s="48">
        <f>IF($B35&lt;Input!$C$22,"n.m.",IF($B35=Input!$C$22,100,100*(1+(G35/INDEX(G$18:G$1845,MATCH(Input!$C$22,$B$18:$B$1845,0))-1))))</f>
        <v>132.5</v>
      </c>
      <c r="I35" s="46">
        <f t="shared" si="0"/>
        <v>-1.8832391713747842E-3</v>
      </c>
      <c r="J35" s="50">
        <f>IF($B35&gt;=Input!$C$22,100,"n.m.")</f>
        <v>100</v>
      </c>
    </row>
    <row r="36" spans="2:10" x14ac:dyDescent="0.15">
      <c r="B36" s="33">
        <f t="shared" si="2"/>
        <v>44178</v>
      </c>
      <c r="C36" s="160">
        <v>169</v>
      </c>
      <c r="D36" s="44">
        <f>IF($B36&lt;Input!$C$22,"n.m.",IF($B36=Input!$C$22,100,100*(1+(C36/INDEX(C$18:C$1845,MATCH(Input!$C$22,$B$18:$B$1845,0))-1))))</f>
        <v>169</v>
      </c>
      <c r="E36" s="52">
        <f t="shared" si="1"/>
        <v>5.9523809523809312E-3</v>
      </c>
      <c r="F36" s="164">
        <v>247561</v>
      </c>
      <c r="G36" s="163">
        <v>5310</v>
      </c>
      <c r="H36" s="48">
        <f>IF($B36&lt;Input!$C$22,"n.m.",IF($B36=Input!$C$22,100,100*(1+(G36/INDEX(G$18:G$1845,MATCH(Input!$C$22,$B$18:$B$1845,0))-1))))</f>
        <v>132.75</v>
      </c>
      <c r="I36" s="46">
        <f t="shared" si="0"/>
        <v>-1.879699248120259E-3</v>
      </c>
      <c r="J36" s="50">
        <f>IF($B36&gt;=Input!$C$22,100,"n.m.")</f>
        <v>100</v>
      </c>
    </row>
    <row r="37" spans="2:10" x14ac:dyDescent="0.15">
      <c r="B37" s="33">
        <f t="shared" si="2"/>
        <v>44177</v>
      </c>
      <c r="C37" s="160">
        <v>168</v>
      </c>
      <c r="D37" s="44">
        <f>IF($B37&lt;Input!$C$22,"n.m.",IF($B37=Input!$C$22,100,100*(1+(C37/INDEX(C$18:C$1845,MATCH(Input!$C$22,$B$18:$B$1845,0))-1))))</f>
        <v>168</v>
      </c>
      <c r="E37" s="52">
        <f t="shared" si="1"/>
        <v>5.9880239520957446E-3</v>
      </c>
      <c r="F37" s="164">
        <v>444840</v>
      </c>
      <c r="G37" s="163">
        <v>5320</v>
      </c>
      <c r="H37" s="48">
        <f>IF($B37&lt;Input!$C$22,"n.m.",IF($B37=Input!$C$22,100,100*(1+(G37/INDEX(G$18:G$1845,MATCH(Input!$C$22,$B$18:$B$1845,0))-1))))</f>
        <v>133</v>
      </c>
      <c r="I37" s="46">
        <f t="shared" si="0"/>
        <v>-1.8761726078799779E-3</v>
      </c>
      <c r="J37" s="50">
        <f>IF($B37&gt;=Input!$C$22,100,"n.m.")</f>
        <v>100</v>
      </c>
    </row>
    <row r="38" spans="2:10" x14ac:dyDescent="0.15">
      <c r="B38" s="33">
        <f t="shared" si="2"/>
        <v>44176</v>
      </c>
      <c r="C38" s="160">
        <v>167</v>
      </c>
      <c r="D38" s="44">
        <f>IF($B38&lt;Input!$C$22,"n.m.",IF($B38=Input!$C$22,100,100*(1+(C38/INDEX(C$18:C$1845,MATCH(Input!$C$22,$B$18:$B$1845,0))-1))))</f>
        <v>167</v>
      </c>
      <c r="E38" s="52">
        <f t="shared" si="1"/>
        <v>6.0240963855422436E-3</v>
      </c>
      <c r="F38" s="164">
        <v>328514</v>
      </c>
      <c r="G38" s="163">
        <v>5330</v>
      </c>
      <c r="H38" s="48">
        <f>IF($B38&lt;Input!$C$22,"n.m.",IF($B38=Input!$C$22,100,100*(1+(G38/INDEX(G$18:G$1845,MATCH(Input!$C$22,$B$18:$B$1845,0))-1))))</f>
        <v>133.25</v>
      </c>
      <c r="I38" s="46">
        <f t="shared" si="0"/>
        <v>-1.8726591760299671E-3</v>
      </c>
      <c r="J38" s="50">
        <f>IF($B38&gt;=Input!$C$22,100,"n.m.")</f>
        <v>100</v>
      </c>
    </row>
    <row r="39" spans="2:10" x14ac:dyDescent="0.15">
      <c r="B39" s="33">
        <f t="shared" si="2"/>
        <v>44175</v>
      </c>
      <c r="C39" s="160">
        <v>166</v>
      </c>
      <c r="D39" s="44">
        <f>IF($B39&lt;Input!$C$22,"n.m.",IF($B39=Input!$C$22,100,100*(1+(C39/INDEX(C$18:C$1845,MATCH(Input!$C$22,$B$18:$B$1845,0))-1))))</f>
        <v>166</v>
      </c>
      <c r="E39" s="52">
        <f t="shared" si="1"/>
        <v>6.0606060606060996E-3</v>
      </c>
      <c r="F39" s="164">
        <v>485592</v>
      </c>
      <c r="G39" s="163">
        <v>5340</v>
      </c>
      <c r="H39" s="48">
        <f>IF($B39&lt;Input!$C$22,"n.m.",IF($B39=Input!$C$22,100,100*(1+(G39/INDEX(G$18:G$1845,MATCH(Input!$C$22,$B$18:$B$1845,0))-1))))</f>
        <v>133.5</v>
      </c>
      <c r="I39" s="46">
        <f t="shared" si="0"/>
        <v>-1.8691588785046953E-3</v>
      </c>
      <c r="J39" s="50">
        <f>IF($B39&gt;=Input!$C$22,100,"n.m.")</f>
        <v>100</v>
      </c>
    </row>
    <row r="40" spans="2:10" x14ac:dyDescent="0.15">
      <c r="B40" s="33">
        <f t="shared" si="2"/>
        <v>44174</v>
      </c>
      <c r="C40" s="160">
        <v>165</v>
      </c>
      <c r="D40" s="44">
        <f>IF($B40&lt;Input!$C$22,"n.m.",IF($B40=Input!$C$22,100,100*(1+(C40/INDEX(C$18:C$1845,MATCH(Input!$C$22,$B$18:$B$1845,0))-1))))</f>
        <v>165</v>
      </c>
      <c r="E40" s="52">
        <f t="shared" si="1"/>
        <v>6.0975609756097615E-3</v>
      </c>
      <c r="F40" s="164">
        <v>326918</v>
      </c>
      <c r="G40" s="163">
        <v>5350</v>
      </c>
      <c r="H40" s="48">
        <f>IF($B40&lt;Input!$C$22,"n.m.",IF($B40=Input!$C$22,100,100*(1+(G40/INDEX(G$18:G$1845,MATCH(Input!$C$22,$B$18:$B$1845,0))-1))))</f>
        <v>133.75</v>
      </c>
      <c r="I40" s="46">
        <f t="shared" si="0"/>
        <v>-1.8656716417910779E-3</v>
      </c>
      <c r="J40" s="50">
        <f>IF($B40&gt;=Input!$C$22,100,"n.m.")</f>
        <v>100</v>
      </c>
    </row>
    <row r="41" spans="2:10" x14ac:dyDescent="0.15">
      <c r="B41" s="33">
        <f t="shared" si="2"/>
        <v>44173</v>
      </c>
      <c r="C41" s="160">
        <v>164</v>
      </c>
      <c r="D41" s="44">
        <f>IF($B41&lt;Input!$C$22,"n.m.",IF($B41=Input!$C$22,100,100*(1+(C41/INDEX(C$18:C$1845,MATCH(Input!$C$22,$B$18:$B$1845,0))-1))))</f>
        <v>164</v>
      </c>
      <c r="E41" s="52">
        <f t="shared" si="1"/>
        <v>6.1349693251533388E-3</v>
      </c>
      <c r="F41" s="164">
        <v>230145</v>
      </c>
      <c r="G41" s="163">
        <v>5360</v>
      </c>
      <c r="H41" s="48">
        <f>IF($B41&lt;Input!$C$22,"n.m.",IF($B41=Input!$C$22,100,100*(1+(G41/INDEX(G$18:G$1845,MATCH(Input!$C$22,$B$18:$B$1845,0))-1))))</f>
        <v>134</v>
      </c>
      <c r="I41" s="46">
        <f t="shared" si="0"/>
        <v>-1.8621973929237035E-3</v>
      </c>
      <c r="J41" s="50">
        <f>IF($B41&gt;=Input!$C$22,100,"n.m.")</f>
        <v>100</v>
      </c>
    </row>
    <row r="42" spans="2:10" x14ac:dyDescent="0.15">
      <c r="B42" s="33">
        <f t="shared" si="2"/>
        <v>44172</v>
      </c>
      <c r="C42" s="160">
        <v>163</v>
      </c>
      <c r="D42" s="44">
        <f>IF($B42&lt;Input!$C$22,"n.m.",IF($B42=Input!$C$22,100,100*(1+(C42/INDEX(C$18:C$1845,MATCH(Input!$C$22,$B$18:$B$1845,0))-1))))</f>
        <v>163</v>
      </c>
      <c r="E42" s="52">
        <f t="shared" si="1"/>
        <v>6.1728395061728669E-3</v>
      </c>
      <c r="F42" s="164">
        <v>350394</v>
      </c>
      <c r="G42" s="163">
        <v>5370</v>
      </c>
      <c r="H42" s="48">
        <f>IF($B42&lt;Input!$C$22,"n.m.",IF($B42=Input!$C$22,100,100*(1+(G42/INDEX(G$18:G$1845,MATCH(Input!$C$22,$B$18:$B$1845,0))-1))))</f>
        <v>134.25</v>
      </c>
      <c r="I42" s="46">
        <f t="shared" si="0"/>
        <v>-1.8587360594795044E-3</v>
      </c>
      <c r="J42" s="50">
        <f>IF($B42&gt;=Input!$C$22,100,"n.m.")</f>
        <v>100</v>
      </c>
    </row>
    <row r="43" spans="2:10" x14ac:dyDescent="0.15">
      <c r="B43" s="33">
        <f t="shared" si="2"/>
        <v>44171</v>
      </c>
      <c r="C43" s="160">
        <v>162</v>
      </c>
      <c r="D43" s="44">
        <f>IF($B43&lt;Input!$C$22,"n.m.",IF($B43=Input!$C$22,100,100*(1+(C43/INDEX(C$18:C$1845,MATCH(Input!$C$22,$B$18:$B$1845,0))-1))))</f>
        <v>162</v>
      </c>
      <c r="E43" s="52">
        <f t="shared" si="1"/>
        <v>6.2111801242235032E-3</v>
      </c>
      <c r="F43" s="164">
        <v>320505</v>
      </c>
      <c r="G43" s="163">
        <v>5380</v>
      </c>
      <c r="H43" s="48">
        <f>IF($B43&lt;Input!$C$22,"n.m.",IF($B43=Input!$C$22,100,100*(1+(G43/INDEX(G$18:G$1845,MATCH(Input!$C$22,$B$18:$B$1845,0))-1))))</f>
        <v>134.5</v>
      </c>
      <c r="I43" s="46">
        <f t="shared" si="0"/>
        <v>-1.8552875695733162E-3</v>
      </c>
      <c r="J43" s="50">
        <f>IF($B43&gt;=Input!$C$22,100,"n.m.")</f>
        <v>100</v>
      </c>
    </row>
    <row r="44" spans="2:10" x14ac:dyDescent="0.15">
      <c r="B44" s="33">
        <f t="shared" si="2"/>
        <v>44170</v>
      </c>
      <c r="C44" s="160">
        <v>161</v>
      </c>
      <c r="D44" s="44">
        <f>IF($B44&lt;Input!$C$22,"n.m.",IF($B44=Input!$C$22,100,100*(1+(C44/INDEX(C$18:C$1845,MATCH(Input!$C$22,$B$18:$B$1845,0))-1))))</f>
        <v>161</v>
      </c>
      <c r="E44" s="52">
        <f t="shared" si="1"/>
        <v>6.2500000000000888E-3</v>
      </c>
      <c r="F44" s="164">
        <v>402558</v>
      </c>
      <c r="G44" s="163">
        <v>5390</v>
      </c>
      <c r="H44" s="48">
        <f>IF($B44&lt;Input!$C$22,"n.m.",IF($B44=Input!$C$22,100,100*(1+(G44/INDEX(G$18:G$1845,MATCH(Input!$C$22,$B$18:$B$1845,0))-1))))</f>
        <v>134.75</v>
      </c>
      <c r="I44" s="46">
        <f t="shared" si="0"/>
        <v>-1.8518518518518823E-3</v>
      </c>
      <c r="J44" s="50">
        <f>IF($B44&gt;=Input!$C$22,100,"n.m.")</f>
        <v>100</v>
      </c>
    </row>
    <row r="45" spans="2:10" x14ac:dyDescent="0.15">
      <c r="B45" s="33">
        <f t="shared" si="2"/>
        <v>44169</v>
      </c>
      <c r="C45" s="160">
        <v>160</v>
      </c>
      <c r="D45" s="44">
        <f>IF($B45&lt;Input!$C$22,"n.m.",IF($B45=Input!$C$22,100,100*(1+(C45/INDEX(C$18:C$1845,MATCH(Input!$C$22,$B$18:$B$1845,0))-1))))</f>
        <v>160</v>
      </c>
      <c r="E45" s="52">
        <f t="shared" si="1"/>
        <v>6.2893081761006275E-3</v>
      </c>
      <c r="F45" s="164">
        <v>400434</v>
      </c>
      <c r="G45" s="163">
        <v>5400</v>
      </c>
      <c r="H45" s="48">
        <f>IF($B45&lt;Input!$C$22,"n.m.",IF($B45=Input!$C$22,100,100*(1+(G45/INDEX(G$18:G$1845,MATCH(Input!$C$22,$B$18:$B$1845,0))-1))))</f>
        <v>135</v>
      </c>
      <c r="I45" s="46">
        <f t="shared" si="0"/>
        <v>-1.848428835489857E-3</v>
      </c>
      <c r="J45" s="50">
        <f>IF($B45&gt;=Input!$C$22,100,"n.m.")</f>
        <v>100</v>
      </c>
    </row>
    <row r="46" spans="2:10" x14ac:dyDescent="0.15">
      <c r="B46" s="33">
        <f t="shared" si="2"/>
        <v>44168</v>
      </c>
      <c r="C46" s="160">
        <v>159</v>
      </c>
      <c r="D46" s="44">
        <f>IF($B46&lt;Input!$C$22,"n.m.",IF($B46=Input!$C$22,100,100*(1+(C46/INDEX(C$18:C$1845,MATCH(Input!$C$22,$B$18:$B$1845,0))-1))))</f>
        <v>159</v>
      </c>
      <c r="E46" s="52">
        <f t="shared" si="1"/>
        <v>6.3291139240506666E-3</v>
      </c>
      <c r="F46" s="164">
        <v>467513</v>
      </c>
      <c r="G46" s="163">
        <v>5410</v>
      </c>
      <c r="H46" s="48">
        <f>IF($B46&lt;Input!$C$22,"n.m.",IF($B46=Input!$C$22,100,100*(1+(G46/INDEX(G$18:G$1845,MATCH(Input!$C$22,$B$18:$B$1845,0))-1))))</f>
        <v>135.25</v>
      </c>
      <c r="I46" s="46">
        <f t="shared" si="0"/>
        <v>-1.8450184501844769E-3</v>
      </c>
      <c r="J46" s="50">
        <f>IF($B46&gt;=Input!$C$22,100,"n.m.")</f>
        <v>100</v>
      </c>
    </row>
    <row r="47" spans="2:10" x14ac:dyDescent="0.15">
      <c r="B47" s="33">
        <f t="shared" si="2"/>
        <v>44167</v>
      </c>
      <c r="C47" s="160">
        <v>158</v>
      </c>
      <c r="D47" s="44">
        <f>IF($B47&lt;Input!$C$22,"n.m.",IF($B47=Input!$C$22,100,100*(1+(C47/INDEX(C$18:C$1845,MATCH(Input!$C$22,$B$18:$B$1845,0))-1))))</f>
        <v>158</v>
      </c>
      <c r="E47" s="52">
        <f t="shared" si="1"/>
        <v>6.3694267515923553E-3</v>
      </c>
      <c r="F47" s="164">
        <v>319006</v>
      </c>
      <c r="G47" s="163">
        <v>5420</v>
      </c>
      <c r="H47" s="48">
        <f>IF($B47&lt;Input!$C$22,"n.m.",IF($B47=Input!$C$22,100,100*(1+(G47/INDEX(G$18:G$1845,MATCH(Input!$C$22,$B$18:$B$1845,0))-1))))</f>
        <v>135.5</v>
      </c>
      <c r="I47" s="46">
        <f t="shared" si="0"/>
        <v>-1.8416206261510082E-3</v>
      </c>
      <c r="J47" s="50">
        <f>IF($B47&gt;=Input!$C$22,100,"n.m.")</f>
        <v>100</v>
      </c>
    </row>
    <row r="48" spans="2:10" x14ac:dyDescent="0.15">
      <c r="B48" s="33">
        <f t="shared" si="2"/>
        <v>44166</v>
      </c>
      <c r="C48" s="160">
        <v>157</v>
      </c>
      <c r="D48" s="44">
        <f>IF($B48&lt;Input!$C$22,"n.m.",IF($B48=Input!$C$22,100,100*(1+(C48/INDEX(C$18:C$1845,MATCH(Input!$C$22,$B$18:$B$1845,0))-1))))</f>
        <v>157</v>
      </c>
      <c r="E48" s="52">
        <f t="shared" si="1"/>
        <v>6.4102564102563875E-3</v>
      </c>
      <c r="F48" s="164">
        <v>408041</v>
      </c>
      <c r="G48" s="163">
        <v>5430</v>
      </c>
      <c r="H48" s="48">
        <f>IF($B48&lt;Input!$C$22,"n.m.",IF($B48=Input!$C$22,100,100*(1+(G48/INDEX(G$18:G$1845,MATCH(Input!$C$22,$B$18:$B$1845,0))-1))))</f>
        <v>135.75</v>
      </c>
      <c r="I48" s="46">
        <f t="shared" si="0"/>
        <v>-1.8382352941176405E-3</v>
      </c>
      <c r="J48" s="50">
        <f>IF($B48&gt;=Input!$C$22,100,"n.m.")</f>
        <v>100</v>
      </c>
    </row>
    <row r="49" spans="2:10" x14ac:dyDescent="0.15">
      <c r="B49" s="33">
        <f t="shared" si="2"/>
        <v>44165</v>
      </c>
      <c r="C49" s="160">
        <v>156</v>
      </c>
      <c r="D49" s="44">
        <f>IF($B49&lt;Input!$C$22,"n.m.",IF($B49=Input!$C$22,100,100*(1+(C49/INDEX(C$18:C$1845,MATCH(Input!$C$22,$B$18:$B$1845,0))-1))))</f>
        <v>156</v>
      </c>
      <c r="E49" s="52">
        <f t="shared" si="1"/>
        <v>6.4516129032257119E-3</v>
      </c>
      <c r="F49" s="164">
        <v>320580</v>
      </c>
      <c r="G49" s="163">
        <v>5440</v>
      </c>
      <c r="H49" s="48">
        <f>IF($B49&lt;Input!$C$22,"n.m.",IF($B49=Input!$C$22,100,100*(1+(G49/INDEX(G$18:G$1845,MATCH(Input!$C$22,$B$18:$B$1845,0))-1))))</f>
        <v>136</v>
      </c>
      <c r="I49" s="46">
        <f t="shared" si="0"/>
        <v>-1.8348623853210455E-3</v>
      </c>
      <c r="J49" s="50">
        <f>IF($B49&gt;=Input!$C$22,100,"n.m.")</f>
        <v>100</v>
      </c>
    </row>
    <row r="50" spans="2:10" x14ac:dyDescent="0.15">
      <c r="B50" s="33">
        <f t="shared" si="2"/>
        <v>44164</v>
      </c>
      <c r="C50" s="160">
        <v>155</v>
      </c>
      <c r="D50" s="44">
        <f>IF($B50&lt;Input!$C$22,"n.m.",IF($B50=Input!$C$22,100,100*(1+(C50/INDEX(C$18:C$1845,MATCH(Input!$C$22,$B$18:$B$1845,0))-1))))</f>
        <v>155</v>
      </c>
      <c r="E50" s="52">
        <f t="shared" si="1"/>
        <v>6.4935064935065512E-3</v>
      </c>
      <c r="F50" s="164">
        <v>497994</v>
      </c>
      <c r="G50" s="163">
        <v>5450</v>
      </c>
      <c r="H50" s="48">
        <f>IF($B50&lt;Input!$C$22,"n.m.",IF($B50=Input!$C$22,100,100*(1+(G50/INDEX(G$18:G$1845,MATCH(Input!$C$22,$B$18:$B$1845,0))-1))))</f>
        <v>136.25</v>
      </c>
      <c r="I50" s="46">
        <f t="shared" si="0"/>
        <v>-1.831501831501825E-3</v>
      </c>
      <c r="J50" s="50">
        <f>IF($B50&gt;=Input!$C$22,100,"n.m.")</f>
        <v>100</v>
      </c>
    </row>
    <row r="51" spans="2:10" x14ac:dyDescent="0.15">
      <c r="B51" s="33">
        <f t="shared" si="2"/>
        <v>44163</v>
      </c>
      <c r="C51" s="160">
        <v>154</v>
      </c>
      <c r="D51" s="44">
        <f>IF($B51&lt;Input!$C$22,"n.m.",IF($B51=Input!$C$22,100,100*(1+(C51/INDEX(C$18:C$1845,MATCH(Input!$C$22,$B$18:$B$1845,0))-1))))</f>
        <v>154</v>
      </c>
      <c r="E51" s="52">
        <f t="shared" si="1"/>
        <v>6.5359477124182774E-3</v>
      </c>
      <c r="F51" s="164">
        <v>423713</v>
      </c>
      <c r="G51" s="163">
        <v>5460</v>
      </c>
      <c r="H51" s="48">
        <f>IF($B51&lt;Input!$C$22,"n.m.",IF($B51=Input!$C$22,100,100*(1+(G51/INDEX(G$18:G$1845,MATCH(Input!$C$22,$B$18:$B$1845,0))-1))))</f>
        <v>136.5</v>
      </c>
      <c r="I51" s="46">
        <f t="shared" si="0"/>
        <v>-1.8281535648994041E-3</v>
      </c>
      <c r="J51" s="50">
        <f>IF($B51&gt;=Input!$C$22,100,"n.m.")</f>
        <v>100</v>
      </c>
    </row>
    <row r="52" spans="2:10" x14ac:dyDescent="0.15">
      <c r="B52" s="33">
        <f t="shared" si="2"/>
        <v>44162</v>
      </c>
      <c r="C52" s="160">
        <v>153</v>
      </c>
      <c r="D52" s="44">
        <f>IF($B52&lt;Input!$C$22,"n.m.",IF($B52=Input!$C$22,100,100*(1+(C52/INDEX(C$18:C$1845,MATCH(Input!$C$22,$B$18:$B$1845,0))-1))))</f>
        <v>153</v>
      </c>
      <c r="E52" s="52">
        <f t="shared" si="1"/>
        <v>6.5789473684210176E-3</v>
      </c>
      <c r="F52" s="164">
        <v>258534</v>
      </c>
      <c r="G52" s="163">
        <v>5470</v>
      </c>
      <c r="H52" s="48">
        <f>IF($B52&lt;Input!$C$22,"n.m.",IF($B52=Input!$C$22,100,100*(1+(G52/INDEX(G$18:G$1845,MATCH(Input!$C$22,$B$18:$B$1845,0))-1))))</f>
        <v>136.75</v>
      </c>
      <c r="I52" s="46">
        <f t="shared" si="0"/>
        <v>-1.8248175182481452E-3</v>
      </c>
      <c r="J52" s="50">
        <f>IF($B52&gt;=Input!$C$22,100,"n.m.")</f>
        <v>100</v>
      </c>
    </row>
    <row r="53" spans="2:10" x14ac:dyDescent="0.15">
      <c r="B53" s="33">
        <f t="shared" si="2"/>
        <v>44161</v>
      </c>
      <c r="C53" s="160">
        <v>152</v>
      </c>
      <c r="D53" s="44">
        <f>IF($B53&lt;Input!$C$22,"n.m.",IF($B53=Input!$C$22,100,100*(1+(C53/INDEX(C$18:C$1845,MATCH(Input!$C$22,$B$18:$B$1845,0))-1))))</f>
        <v>152</v>
      </c>
      <c r="E53" s="52">
        <f t="shared" si="1"/>
        <v>6.6225165562914245E-3</v>
      </c>
      <c r="F53" s="164">
        <v>204472</v>
      </c>
      <c r="G53" s="163">
        <v>5480</v>
      </c>
      <c r="H53" s="48">
        <f>IF($B53&lt;Input!$C$22,"n.m.",IF($B53=Input!$C$22,100,100*(1+(G53/INDEX(G$18:G$1845,MATCH(Input!$C$22,$B$18:$B$1845,0))-1))))</f>
        <v>137</v>
      </c>
      <c r="I53" s="46">
        <f t="shared" si="0"/>
        <v>-1.8214936247723523E-3</v>
      </c>
      <c r="J53" s="50">
        <f>IF($B53&gt;=Input!$C$22,100,"n.m.")</f>
        <v>100</v>
      </c>
    </row>
    <row r="54" spans="2:10" x14ac:dyDescent="0.15">
      <c r="B54" s="33">
        <f t="shared" si="2"/>
        <v>44160</v>
      </c>
      <c r="C54" s="160">
        <v>151</v>
      </c>
      <c r="D54" s="44">
        <f>IF($B54&lt;Input!$C$22,"n.m.",IF($B54=Input!$C$22,100,100*(1+(C54/INDEX(C$18:C$1845,MATCH(Input!$C$22,$B$18:$B$1845,0))-1))))</f>
        <v>151</v>
      </c>
      <c r="E54" s="52">
        <f t="shared" si="1"/>
        <v>6.6666666666665986E-3</v>
      </c>
      <c r="F54" s="164">
        <v>286640</v>
      </c>
      <c r="G54" s="163">
        <v>5490</v>
      </c>
      <c r="H54" s="48">
        <f>IF($B54&lt;Input!$C$22,"n.m.",IF($B54=Input!$C$22,100,100*(1+(G54/INDEX(G$18:G$1845,MATCH(Input!$C$22,$B$18:$B$1845,0))-1))))</f>
        <v>137.25</v>
      </c>
      <c r="I54" s="46">
        <f t="shared" si="0"/>
        <v>-1.8181818181818299E-3</v>
      </c>
      <c r="J54" s="50">
        <f>IF($B54&gt;=Input!$C$22,100,"n.m.")</f>
        <v>100</v>
      </c>
    </row>
    <row r="55" spans="2:10" x14ac:dyDescent="0.15">
      <c r="B55" s="33">
        <f t="shared" si="2"/>
        <v>44159</v>
      </c>
      <c r="C55" s="160">
        <v>150</v>
      </c>
      <c r="D55" s="44">
        <f>IF($B55&lt;Input!$C$22,"n.m.",IF($B55=Input!$C$22,100,100*(1+(C55/INDEX(C$18:C$1845,MATCH(Input!$C$22,$B$18:$B$1845,0))-1))))</f>
        <v>150</v>
      </c>
      <c r="E55" s="52">
        <f t="shared" si="1"/>
        <v>6.7114093959732557E-3</v>
      </c>
      <c r="F55" s="164">
        <v>234676</v>
      </c>
      <c r="G55" s="163">
        <v>5500</v>
      </c>
      <c r="H55" s="48">
        <f>IF($B55&lt;Input!$C$22,"n.m.",IF($B55=Input!$C$22,100,100*(1+(G55/INDEX(G$18:G$1845,MATCH(Input!$C$22,$B$18:$B$1845,0))-1))))</f>
        <v>137.5</v>
      </c>
      <c r="I55" s="46">
        <f t="shared" si="0"/>
        <v>-1.8148820326678861E-3</v>
      </c>
      <c r="J55" s="50">
        <f>IF($B55&gt;=Input!$C$22,100,"n.m.")</f>
        <v>100</v>
      </c>
    </row>
    <row r="56" spans="2:10" x14ac:dyDescent="0.15">
      <c r="B56" s="33">
        <f t="shared" si="2"/>
        <v>44158</v>
      </c>
      <c r="C56" s="160">
        <v>149</v>
      </c>
      <c r="D56" s="44">
        <f>IF($B56&lt;Input!$C$22,"n.m.",IF($B56=Input!$C$22,100,100*(1+(C56/INDEX(C$18:C$1845,MATCH(Input!$C$22,$B$18:$B$1845,0))-1))))</f>
        <v>149</v>
      </c>
      <c r="E56" s="52">
        <f t="shared" si="1"/>
        <v>6.7567567567567988E-3</v>
      </c>
      <c r="F56" s="164">
        <v>364799</v>
      </c>
      <c r="G56" s="163">
        <v>5510</v>
      </c>
      <c r="H56" s="48">
        <f>IF($B56&lt;Input!$C$22,"n.m.",IF($B56=Input!$C$22,100,100*(1+(G56/INDEX(G$18:G$1845,MATCH(Input!$C$22,$B$18:$B$1845,0))-1))))</f>
        <v>137.75</v>
      </c>
      <c r="I56" s="46">
        <f t="shared" si="0"/>
        <v>-1.8115942028985588E-3</v>
      </c>
      <c r="J56" s="50">
        <f>IF($B56&gt;=Input!$C$22,100,"n.m.")</f>
        <v>100</v>
      </c>
    </row>
    <row r="57" spans="2:10" x14ac:dyDescent="0.15">
      <c r="B57" s="33">
        <f t="shared" si="2"/>
        <v>44157</v>
      </c>
      <c r="C57" s="160">
        <v>148</v>
      </c>
      <c r="D57" s="44">
        <f>IF($B57&lt;Input!$C$22,"n.m.",IF($B57=Input!$C$22,100,100*(1+(C57/INDEX(C$18:C$1845,MATCH(Input!$C$22,$B$18:$B$1845,0))-1))))</f>
        <v>148</v>
      </c>
      <c r="E57" s="52">
        <f t="shared" si="1"/>
        <v>6.8027210884353817E-3</v>
      </c>
      <c r="F57" s="164">
        <v>340501</v>
      </c>
      <c r="G57" s="163">
        <v>5520</v>
      </c>
      <c r="H57" s="48">
        <f>IF($B57&lt;Input!$C$22,"n.m.",IF($B57=Input!$C$22,100,100*(1+(G57/INDEX(G$18:G$1845,MATCH(Input!$C$22,$B$18:$B$1845,0))-1))))</f>
        <v>138</v>
      </c>
      <c r="I57" s="46">
        <f t="shared" si="0"/>
        <v>-1.8083182640145079E-3</v>
      </c>
      <c r="J57" s="50">
        <f>IF($B57&gt;=Input!$C$22,100,"n.m.")</f>
        <v>100</v>
      </c>
    </row>
    <row r="58" spans="2:10" x14ac:dyDescent="0.15">
      <c r="B58" s="33">
        <f t="shared" si="2"/>
        <v>44156</v>
      </c>
      <c r="C58" s="160">
        <v>147</v>
      </c>
      <c r="D58" s="44">
        <f>IF($B58&lt;Input!$C$22,"n.m.",IF($B58=Input!$C$22,100,100*(1+(C58/INDEX(C$18:C$1845,MATCH(Input!$C$22,$B$18:$B$1845,0))-1))))</f>
        <v>147</v>
      </c>
      <c r="E58" s="52">
        <f t="shared" si="1"/>
        <v>6.8493150684931781E-3</v>
      </c>
      <c r="F58" s="164">
        <v>227090</v>
      </c>
      <c r="G58" s="163">
        <v>5530</v>
      </c>
      <c r="H58" s="48">
        <f>IF($B58&lt;Input!$C$22,"n.m.",IF($B58=Input!$C$22,100,100*(1+(G58/INDEX(G$18:G$1845,MATCH(Input!$C$22,$B$18:$B$1845,0))-1))))</f>
        <v>138.25</v>
      </c>
      <c r="I58" s="46">
        <f t="shared" si="0"/>
        <v>-1.8050541516245744E-3</v>
      </c>
      <c r="J58" s="50">
        <f>IF($B58&gt;=Input!$C$22,100,"n.m.")</f>
        <v>100</v>
      </c>
    </row>
    <row r="59" spans="2:10" x14ac:dyDescent="0.15">
      <c r="B59" s="33">
        <f t="shared" si="2"/>
        <v>44155</v>
      </c>
      <c r="C59" s="160">
        <v>146</v>
      </c>
      <c r="D59" s="44">
        <f>IF($B59&lt;Input!$C$22,"n.m.",IF($B59=Input!$C$22,100,100*(1+(C59/INDEX(C$18:C$1845,MATCH(Input!$C$22,$B$18:$B$1845,0))-1))))</f>
        <v>146</v>
      </c>
      <c r="E59" s="52">
        <f t="shared" si="1"/>
        <v>6.8965517241379448E-3</v>
      </c>
      <c r="F59" s="164">
        <v>454773</v>
      </c>
      <c r="G59" s="163">
        <v>5540</v>
      </c>
      <c r="H59" s="48">
        <f>IF($B59&lt;Input!$C$22,"n.m.",IF($B59=Input!$C$22,100,100*(1+(G59/INDEX(G$18:G$1845,MATCH(Input!$C$22,$B$18:$B$1845,0))-1))))</f>
        <v>138.5</v>
      </c>
      <c r="I59" s="46">
        <f t="shared" si="0"/>
        <v>-1.8018018018017834E-3</v>
      </c>
      <c r="J59" s="50">
        <f>IF($B59&gt;=Input!$C$22,100,"n.m.")</f>
        <v>100</v>
      </c>
    </row>
    <row r="60" spans="2:10" x14ac:dyDescent="0.15">
      <c r="B60" s="33">
        <f t="shared" si="2"/>
        <v>44154</v>
      </c>
      <c r="C60" s="160">
        <v>145</v>
      </c>
      <c r="D60" s="44">
        <f>IF($B60&lt;Input!$C$22,"n.m.",IF($B60=Input!$C$22,100,100*(1+(C60/INDEX(C$18:C$1845,MATCH(Input!$C$22,$B$18:$B$1845,0))-1))))</f>
        <v>145</v>
      </c>
      <c r="E60" s="52">
        <f t="shared" si="1"/>
        <v>6.9444444444444198E-3</v>
      </c>
      <c r="F60" s="164">
        <v>287792</v>
      </c>
      <c r="G60" s="163">
        <v>5550</v>
      </c>
      <c r="H60" s="48">
        <f>IF($B60&lt;Input!$C$22,"n.m.",IF($B60=Input!$C$22,100,100*(1+(G60/INDEX(G$18:G$1845,MATCH(Input!$C$22,$B$18:$B$1845,0))-1))))</f>
        <v>138.75</v>
      </c>
      <c r="I60" s="46">
        <f t="shared" si="0"/>
        <v>-1.7985611510791255E-3</v>
      </c>
      <c r="J60" s="50">
        <f>IF($B60&gt;=Input!$C$22,100,"n.m.")</f>
        <v>100</v>
      </c>
    </row>
    <row r="61" spans="2:10" x14ac:dyDescent="0.15">
      <c r="B61" s="33">
        <f t="shared" si="2"/>
        <v>44153</v>
      </c>
      <c r="C61" s="160">
        <v>144</v>
      </c>
      <c r="D61" s="44">
        <f>IF($B61&lt;Input!$C$22,"n.m.",IF($B61=Input!$C$22,100,100*(1+(C61/INDEX(C$18:C$1845,MATCH(Input!$C$22,$B$18:$B$1845,0))-1))))</f>
        <v>144</v>
      </c>
      <c r="E61" s="52">
        <f t="shared" si="1"/>
        <v>6.9930069930070893E-3</v>
      </c>
      <c r="F61" s="164">
        <v>272319</v>
      </c>
      <c r="G61" s="163">
        <v>5560</v>
      </c>
      <c r="H61" s="48">
        <f>IF($B61&lt;Input!$C$22,"n.m.",IF($B61=Input!$C$22,100,100*(1+(G61/INDEX(G$18:G$1845,MATCH(Input!$C$22,$B$18:$B$1845,0))-1))))</f>
        <v>139</v>
      </c>
      <c r="I61" s="46">
        <f t="shared" si="0"/>
        <v>-1.7953321364452268E-3</v>
      </c>
      <c r="J61" s="50">
        <f>IF($B61&gt;=Input!$C$22,100,"n.m.")</f>
        <v>100</v>
      </c>
    </row>
    <row r="62" spans="2:10" x14ac:dyDescent="0.15">
      <c r="B62" s="33">
        <f t="shared" si="2"/>
        <v>44152</v>
      </c>
      <c r="C62" s="160">
        <v>143</v>
      </c>
      <c r="D62" s="44">
        <f>IF($B62&lt;Input!$C$22,"n.m.",IF($B62=Input!$C$22,100,100*(1+(C62/INDEX(C$18:C$1845,MATCH(Input!$C$22,$B$18:$B$1845,0))-1))))</f>
        <v>143</v>
      </c>
      <c r="E62" s="52">
        <f t="shared" si="1"/>
        <v>7.0422535211267512E-3</v>
      </c>
      <c r="F62" s="164">
        <v>215284</v>
      </c>
      <c r="G62" s="163">
        <v>5570</v>
      </c>
      <c r="H62" s="48">
        <f>IF($B62&lt;Input!$C$22,"n.m.",IF($B62=Input!$C$22,100,100*(1+(G62/INDEX(G$18:G$1845,MATCH(Input!$C$22,$B$18:$B$1845,0))-1))))</f>
        <v>139.25</v>
      </c>
      <c r="I62" s="46">
        <f t="shared" si="0"/>
        <v>-1.7921146953404632E-3</v>
      </c>
      <c r="J62" s="50">
        <f>IF($B62&gt;=Input!$C$22,100,"n.m.")</f>
        <v>100</v>
      </c>
    </row>
    <row r="63" spans="2:10" x14ac:dyDescent="0.15">
      <c r="B63" s="33">
        <f t="shared" si="2"/>
        <v>44151</v>
      </c>
      <c r="C63" s="160">
        <v>142</v>
      </c>
      <c r="D63" s="44">
        <f>IF($B63&lt;Input!$C$22,"n.m.",IF($B63=Input!$C$22,100,100*(1+(C63/INDEX(C$18:C$1845,MATCH(Input!$C$22,$B$18:$B$1845,0))-1))))</f>
        <v>142</v>
      </c>
      <c r="E63" s="52">
        <f t="shared" si="1"/>
        <v>7.0921985815601829E-3</v>
      </c>
      <c r="F63" s="164">
        <v>248595</v>
      </c>
      <c r="G63" s="163">
        <v>5580</v>
      </c>
      <c r="H63" s="48">
        <f>IF($B63&lt;Input!$C$22,"n.m.",IF($B63=Input!$C$22,100,100*(1+(G63/INDEX(G$18:G$1845,MATCH(Input!$C$22,$B$18:$B$1845,0))-1))))</f>
        <v>139.5</v>
      </c>
      <c r="I63" s="46">
        <f t="shared" si="0"/>
        <v>-1.7889087656529634E-3</v>
      </c>
      <c r="J63" s="50">
        <f>IF($B63&gt;=Input!$C$22,100,"n.m.")</f>
        <v>100</v>
      </c>
    </row>
    <row r="64" spans="2:10" x14ac:dyDescent="0.15">
      <c r="B64" s="33">
        <f t="shared" si="2"/>
        <v>44150</v>
      </c>
      <c r="C64" s="160">
        <v>141</v>
      </c>
      <c r="D64" s="44">
        <f>IF($B64&lt;Input!$C$22,"n.m.",IF($B64=Input!$C$22,100,100*(1+(C64/INDEX(C$18:C$1845,MATCH(Input!$C$22,$B$18:$B$1845,0))-1))))</f>
        <v>141</v>
      </c>
      <c r="E64" s="52">
        <f t="shared" si="1"/>
        <v>7.1428571428571175E-3</v>
      </c>
      <c r="F64" s="164">
        <v>391446</v>
      </c>
      <c r="G64" s="163">
        <v>5590</v>
      </c>
      <c r="H64" s="48">
        <f>IF($B64&lt;Input!$C$22,"n.m.",IF($B64=Input!$C$22,100,100*(1+(G64/INDEX(G$18:G$1845,MATCH(Input!$C$22,$B$18:$B$1845,0))-1))))</f>
        <v>139.75</v>
      </c>
      <c r="I64" s="46">
        <f t="shared" si="0"/>
        <v>-1.7857142857142794E-3</v>
      </c>
      <c r="J64" s="50">
        <f>IF($B64&gt;=Input!$C$22,100,"n.m.")</f>
        <v>100</v>
      </c>
    </row>
    <row r="65" spans="2:10" x14ac:dyDescent="0.15">
      <c r="B65" s="33">
        <f t="shared" si="2"/>
        <v>44149</v>
      </c>
      <c r="C65" s="160">
        <v>140</v>
      </c>
      <c r="D65" s="44">
        <f>IF($B65&lt;Input!$C$22,"n.m.",IF($B65=Input!$C$22,100,100*(1+(C65/INDEX(C$18:C$1845,MATCH(Input!$C$22,$B$18:$B$1845,0))-1))))</f>
        <v>140</v>
      </c>
      <c r="E65" s="52">
        <f t="shared" si="1"/>
        <v>7.194244604316502E-3</v>
      </c>
      <c r="F65" s="164">
        <v>419872</v>
      </c>
      <c r="G65" s="163">
        <v>5600</v>
      </c>
      <c r="H65" s="48">
        <f>IF($B65&lt;Input!$C$22,"n.m.",IF($B65=Input!$C$22,100,100*(1+(G65/INDEX(G$18:G$1845,MATCH(Input!$C$22,$B$18:$B$1845,0))-1))))</f>
        <v>140</v>
      </c>
      <c r="I65" s="46">
        <f t="shared" si="0"/>
        <v>-1.7825311942959443E-3</v>
      </c>
      <c r="J65" s="50">
        <f>IF($B65&gt;=Input!$C$22,100,"n.m.")</f>
        <v>100</v>
      </c>
    </row>
    <row r="66" spans="2:10" x14ac:dyDescent="0.15">
      <c r="B66" s="33">
        <f t="shared" si="2"/>
        <v>44148</v>
      </c>
      <c r="C66" s="160">
        <v>139</v>
      </c>
      <c r="D66" s="44">
        <f>IF($B66&lt;Input!$C$22,"n.m.",IF($B66=Input!$C$22,100,100*(1+(C66/INDEX(C$18:C$1845,MATCH(Input!$C$22,$B$18:$B$1845,0))-1))))</f>
        <v>139</v>
      </c>
      <c r="E66" s="52">
        <f t="shared" si="1"/>
        <v>7.2463768115942351E-3</v>
      </c>
      <c r="F66" s="164">
        <v>347623</v>
      </c>
      <c r="G66" s="163">
        <v>5610</v>
      </c>
      <c r="H66" s="48">
        <f>IF($B66&lt;Input!$C$22,"n.m.",IF($B66=Input!$C$22,100,100*(1+(G66/INDEX(G$18:G$1845,MATCH(Input!$C$22,$B$18:$B$1845,0))-1))))</f>
        <v>140.25</v>
      </c>
      <c r="I66" s="46">
        <f t="shared" si="0"/>
        <v>-1.779359430605032E-3</v>
      </c>
      <c r="J66" s="50">
        <f>IF($B66&gt;=Input!$C$22,100,"n.m.")</f>
        <v>100</v>
      </c>
    </row>
    <row r="67" spans="2:10" x14ac:dyDescent="0.15">
      <c r="B67" s="33">
        <f t="shared" si="2"/>
        <v>44147</v>
      </c>
      <c r="C67" s="160">
        <v>138</v>
      </c>
      <c r="D67" s="44">
        <f>IF($B67&lt;Input!$C$22,"n.m.",IF($B67=Input!$C$22,100,100*(1+(C67/INDEX(C$18:C$1845,MATCH(Input!$C$22,$B$18:$B$1845,0))-1))))</f>
        <v>138</v>
      </c>
      <c r="E67" s="52">
        <f t="shared" si="1"/>
        <v>7.2992700729928028E-3</v>
      </c>
      <c r="F67" s="164">
        <v>475733</v>
      </c>
      <c r="G67" s="163">
        <v>5620</v>
      </c>
      <c r="H67" s="48">
        <f>IF($B67&lt;Input!$C$22,"n.m.",IF($B67=Input!$C$22,100,100*(1+(G67/INDEX(G$18:G$1845,MATCH(Input!$C$22,$B$18:$B$1845,0))-1))))</f>
        <v>140.5</v>
      </c>
      <c r="I67" s="46">
        <f t="shared" si="0"/>
        <v>-1.7761989342806039E-3</v>
      </c>
      <c r="J67" s="50">
        <f>IF($B67&gt;=Input!$C$22,100,"n.m.")</f>
        <v>100</v>
      </c>
    </row>
    <row r="68" spans="2:10" x14ac:dyDescent="0.15">
      <c r="B68" s="33">
        <f t="shared" si="2"/>
        <v>44146</v>
      </c>
      <c r="C68" s="160">
        <v>137</v>
      </c>
      <c r="D68" s="44">
        <f>IF($B68&lt;Input!$C$22,"n.m.",IF($B68=Input!$C$22,100,100*(1+(C68/INDEX(C$18:C$1845,MATCH(Input!$C$22,$B$18:$B$1845,0))-1))))</f>
        <v>137</v>
      </c>
      <c r="E68" s="52">
        <f t="shared" si="1"/>
        <v>7.3529411764705621E-3</v>
      </c>
      <c r="F68" s="164">
        <v>486680</v>
      </c>
      <c r="G68" s="163">
        <v>5630</v>
      </c>
      <c r="H68" s="48">
        <f>IF($B68&lt;Input!$C$22,"n.m.",IF($B68=Input!$C$22,100,100*(1+(G68/INDEX(G$18:G$1845,MATCH(Input!$C$22,$B$18:$B$1845,0))-1))))</f>
        <v>140.75</v>
      </c>
      <c r="I68" s="46">
        <f t="shared" si="0"/>
        <v>-1.7730496453900457E-3</v>
      </c>
      <c r="J68" s="50">
        <f>IF($B68&gt;=Input!$C$22,100,"n.m.")</f>
        <v>100</v>
      </c>
    </row>
    <row r="69" spans="2:10" x14ac:dyDescent="0.15">
      <c r="B69" s="33">
        <f t="shared" si="2"/>
        <v>44145</v>
      </c>
      <c r="C69" s="160">
        <v>136</v>
      </c>
      <c r="D69" s="44">
        <f>IF($B69&lt;Input!$C$22,"n.m.",IF($B69=Input!$C$22,100,100*(1+(C69/INDEX(C$18:C$1845,MATCH(Input!$C$22,$B$18:$B$1845,0))-1))))</f>
        <v>136</v>
      </c>
      <c r="E69" s="52">
        <f t="shared" si="1"/>
        <v>7.4074074074073071E-3</v>
      </c>
      <c r="F69" s="164">
        <v>225499</v>
      </c>
      <c r="G69" s="163">
        <v>5640</v>
      </c>
      <c r="H69" s="48">
        <f>IF($B69&lt;Input!$C$22,"n.m.",IF($B69=Input!$C$22,100,100*(1+(G69/INDEX(G$18:G$1845,MATCH(Input!$C$22,$B$18:$B$1845,0))-1))))</f>
        <v>141</v>
      </c>
      <c r="I69" s="46">
        <f t="shared" si="0"/>
        <v>-1.7699115044247371E-3</v>
      </c>
      <c r="J69" s="50">
        <f>IF($B69&gt;=Input!$C$22,100,"n.m.")</f>
        <v>100</v>
      </c>
    </row>
    <row r="70" spans="2:10" x14ac:dyDescent="0.15">
      <c r="B70" s="33">
        <f t="shared" si="2"/>
        <v>44144</v>
      </c>
      <c r="C70" s="160">
        <v>135</v>
      </c>
      <c r="D70" s="44">
        <f>IF($B70&lt;Input!$C$22,"n.m.",IF($B70=Input!$C$22,100,100*(1+(C70/INDEX(C$18:C$1845,MATCH(Input!$C$22,$B$18:$B$1845,0))-1))))</f>
        <v>135</v>
      </c>
      <c r="E70" s="52">
        <f t="shared" si="1"/>
        <v>7.4626865671640896E-3</v>
      </c>
      <c r="F70" s="164">
        <v>252425</v>
      </c>
      <c r="G70" s="163">
        <v>5650</v>
      </c>
      <c r="H70" s="48">
        <f>IF($B70&lt;Input!$C$22,"n.m.",IF($B70=Input!$C$22,100,100*(1+(G70/INDEX(G$18:G$1845,MATCH(Input!$C$22,$B$18:$B$1845,0))-1))))</f>
        <v>141.25</v>
      </c>
      <c r="I70" s="46">
        <f t="shared" si="0"/>
        <v>-1.7667844522968323E-3</v>
      </c>
      <c r="J70" s="50">
        <f>IF($B70&gt;=Input!$C$22,100,"n.m.")</f>
        <v>100</v>
      </c>
    </row>
    <row r="71" spans="2:10" x14ac:dyDescent="0.15">
      <c r="B71" s="33">
        <f t="shared" si="2"/>
        <v>44143</v>
      </c>
      <c r="C71" s="160">
        <v>134</v>
      </c>
      <c r="D71" s="44">
        <f>IF($B71&lt;Input!$C$22,"n.m.",IF($B71=Input!$C$22,100,100*(1+(C71/INDEX(C$18:C$1845,MATCH(Input!$C$22,$B$18:$B$1845,0))-1))))</f>
        <v>134</v>
      </c>
      <c r="E71" s="52">
        <f t="shared" si="1"/>
        <v>7.5187969924812581E-3</v>
      </c>
      <c r="F71" s="164">
        <v>449818</v>
      </c>
      <c r="G71" s="163">
        <v>5660</v>
      </c>
      <c r="H71" s="48">
        <f>IF($B71&lt;Input!$C$22,"n.m.",IF($B71=Input!$C$22,100,100*(1+(G71/INDEX(G$18:G$1845,MATCH(Input!$C$22,$B$18:$B$1845,0))-1))))</f>
        <v>141.5</v>
      </c>
      <c r="I71" s="46">
        <f t="shared" si="0"/>
        <v>-1.7636684303351524E-3</v>
      </c>
      <c r="J71" s="50">
        <f>IF($B71&gt;=Input!$C$22,100,"n.m.")</f>
        <v>100</v>
      </c>
    </row>
    <row r="72" spans="2:10" x14ac:dyDescent="0.15">
      <c r="B72" s="33">
        <f t="shared" si="2"/>
        <v>44142</v>
      </c>
      <c r="C72" s="160">
        <v>133</v>
      </c>
      <c r="D72" s="44">
        <f>IF($B72&lt;Input!$C$22,"n.m.",IF($B72=Input!$C$22,100,100*(1+(C72/INDEX(C$18:C$1845,MATCH(Input!$C$22,$B$18:$B$1845,0))-1))))</f>
        <v>133</v>
      </c>
      <c r="E72" s="52">
        <f t="shared" si="1"/>
        <v>7.575757575757569E-3</v>
      </c>
      <c r="F72" s="164">
        <v>245197</v>
      </c>
      <c r="G72" s="163">
        <v>5670</v>
      </c>
      <c r="H72" s="48">
        <f>IF($B72&lt;Input!$C$22,"n.m.",IF($B72=Input!$C$22,100,100*(1+(G72/INDEX(G$18:G$1845,MATCH(Input!$C$22,$B$18:$B$1845,0))-1))))</f>
        <v>141.75</v>
      </c>
      <c r="I72" s="46">
        <f t="shared" si="0"/>
        <v>-1.7605633802817433E-3</v>
      </c>
      <c r="J72" s="50">
        <f>IF($B72&gt;=Input!$C$22,100,"n.m.")</f>
        <v>100</v>
      </c>
    </row>
    <row r="73" spans="2:10" x14ac:dyDescent="0.15">
      <c r="B73" s="33">
        <f t="shared" si="2"/>
        <v>44141</v>
      </c>
      <c r="C73" s="160">
        <v>132</v>
      </c>
      <c r="D73" s="44">
        <f>IF($B73&lt;Input!$C$22,"n.m.",IF($B73=Input!$C$22,100,100*(1+(C73/INDEX(C$18:C$1845,MATCH(Input!$C$22,$B$18:$B$1845,0))-1))))</f>
        <v>132</v>
      </c>
      <c r="E73" s="52">
        <f t="shared" si="1"/>
        <v>7.6335877862594437E-3</v>
      </c>
      <c r="F73" s="164">
        <v>205744</v>
      </c>
      <c r="G73" s="163">
        <v>5680</v>
      </c>
      <c r="H73" s="48">
        <f>IF($B73&lt;Input!$C$22,"n.m.",IF($B73=Input!$C$22,100,100*(1+(G73/INDEX(G$18:G$1845,MATCH(Input!$C$22,$B$18:$B$1845,0))-1))))</f>
        <v>142</v>
      </c>
      <c r="I73" s="46">
        <f t="shared" si="0"/>
        <v>-1.7574692442882123E-3</v>
      </c>
      <c r="J73" s="50">
        <f>IF($B73&gt;=Input!$C$22,100,"n.m.")</f>
        <v>100</v>
      </c>
    </row>
    <row r="74" spans="2:10" x14ac:dyDescent="0.15">
      <c r="B74" s="33">
        <f t="shared" si="2"/>
        <v>44140</v>
      </c>
      <c r="C74" s="160">
        <v>131</v>
      </c>
      <c r="D74" s="44">
        <f>IF($B74&lt;Input!$C$22,"n.m.",IF($B74=Input!$C$22,100,100*(1+(C74/INDEX(C$18:C$1845,MATCH(Input!$C$22,$B$18:$B$1845,0))-1))))</f>
        <v>131</v>
      </c>
      <c r="E74" s="52">
        <f t="shared" si="1"/>
        <v>7.692307692307665E-3</v>
      </c>
      <c r="F74" s="164">
        <v>217034</v>
      </c>
      <c r="G74" s="163">
        <v>5690</v>
      </c>
      <c r="H74" s="48">
        <f>IF($B74&lt;Input!$C$22,"n.m.",IF($B74=Input!$C$22,100,100*(1+(G74/INDEX(G$18:G$1845,MATCH(Input!$C$22,$B$18:$B$1845,0))-1))))</f>
        <v>142.25</v>
      </c>
      <c r="I74" s="46">
        <f t="shared" si="0"/>
        <v>-1.7543859649122862E-3</v>
      </c>
      <c r="J74" s="50">
        <f>IF($B74&gt;=Input!$C$22,100,"n.m.")</f>
        <v>100</v>
      </c>
    </row>
    <row r="75" spans="2:10" x14ac:dyDescent="0.15">
      <c r="B75" s="33">
        <f t="shared" si="2"/>
        <v>44139</v>
      </c>
      <c r="C75" s="160">
        <v>130</v>
      </c>
      <c r="D75" s="44">
        <f>IF($B75&lt;Input!$C$22,"n.m.",IF($B75=Input!$C$22,100,100*(1+(C75/INDEX(C$18:C$1845,MATCH(Input!$C$22,$B$18:$B$1845,0))-1))))</f>
        <v>130</v>
      </c>
      <c r="E75" s="52">
        <f t="shared" si="1"/>
        <v>7.7519379844961378E-3</v>
      </c>
      <c r="F75" s="164">
        <v>402614</v>
      </c>
      <c r="G75" s="163">
        <v>5700</v>
      </c>
      <c r="H75" s="48">
        <f>IF($B75&lt;Input!$C$22,"n.m.",IF($B75=Input!$C$22,100,100*(1+(G75/INDEX(G$18:G$1845,MATCH(Input!$C$22,$B$18:$B$1845,0))-1))))</f>
        <v>142.5</v>
      </c>
      <c r="I75" s="46">
        <f t="shared" si="0"/>
        <v>-1.7513134851138146E-3</v>
      </c>
      <c r="J75" s="50">
        <f>IF($B75&gt;=Input!$C$22,100,"n.m.")</f>
        <v>100</v>
      </c>
    </row>
    <row r="76" spans="2:10" x14ac:dyDescent="0.15">
      <c r="B76" s="33">
        <f t="shared" si="2"/>
        <v>44138</v>
      </c>
      <c r="C76" s="160">
        <v>129</v>
      </c>
      <c r="D76" s="44">
        <f>IF($B76&lt;Input!$C$22,"n.m.",IF($B76=Input!$C$22,100,100*(1+(C76/INDEX(C$18:C$1845,MATCH(Input!$C$22,$B$18:$B$1845,0))-1))))</f>
        <v>129</v>
      </c>
      <c r="E76" s="52">
        <f t="shared" si="1"/>
        <v>7.8125E-3</v>
      </c>
      <c r="F76" s="164">
        <v>445328</v>
      </c>
      <c r="G76" s="163">
        <v>5710</v>
      </c>
      <c r="H76" s="48">
        <f>IF($B76&lt;Input!$C$22,"n.m.",IF($B76=Input!$C$22,100,100*(1+(G76/INDEX(G$18:G$1845,MATCH(Input!$C$22,$B$18:$B$1845,0))-1))))</f>
        <v>142.75</v>
      </c>
      <c r="I76" s="46">
        <f t="shared" si="0"/>
        <v>-1.7482517482517723E-3</v>
      </c>
      <c r="J76" s="50">
        <f>IF($B76&gt;=Input!$C$22,100,"n.m.")</f>
        <v>100</v>
      </c>
    </row>
    <row r="77" spans="2:10" x14ac:dyDescent="0.15">
      <c r="B77" s="33">
        <f t="shared" si="2"/>
        <v>44137</v>
      </c>
      <c r="C77" s="160">
        <v>128</v>
      </c>
      <c r="D77" s="44">
        <f>IF($B77&lt;Input!$C$22,"n.m.",IF($B77=Input!$C$22,100,100*(1+(C77/INDEX(C$18:C$1845,MATCH(Input!$C$22,$B$18:$B$1845,0))-1))))</f>
        <v>128</v>
      </c>
      <c r="E77" s="52">
        <f t="shared" si="1"/>
        <v>7.8740157480314821E-3</v>
      </c>
      <c r="F77" s="164">
        <v>247998</v>
      </c>
      <c r="G77" s="163">
        <v>5720</v>
      </c>
      <c r="H77" s="48">
        <f>IF($B77&lt;Input!$C$22,"n.m.",IF($B77=Input!$C$22,100,100*(1+(G77/INDEX(G$18:G$1845,MATCH(Input!$C$22,$B$18:$B$1845,0))-1))))</f>
        <v>143</v>
      </c>
      <c r="I77" s="46">
        <f t="shared" si="0"/>
        <v>-1.7452006980802626E-3</v>
      </c>
      <c r="J77" s="50">
        <f>IF($B77&gt;=Input!$C$22,100,"n.m.")</f>
        <v>100</v>
      </c>
    </row>
    <row r="78" spans="2:10" x14ac:dyDescent="0.15">
      <c r="B78" s="33">
        <f t="shared" si="2"/>
        <v>44136</v>
      </c>
      <c r="C78" s="160">
        <v>127</v>
      </c>
      <c r="D78" s="44">
        <f>IF($B78&lt;Input!$C$22,"n.m.",IF($B78=Input!$C$22,100,100*(1+(C78/INDEX(C$18:C$1845,MATCH(Input!$C$22,$B$18:$B$1845,0))-1))))</f>
        <v>127</v>
      </c>
      <c r="E78" s="52">
        <f t="shared" si="1"/>
        <v>7.9365079365079083E-3</v>
      </c>
      <c r="F78" s="164">
        <v>388573</v>
      </c>
      <c r="G78" s="163">
        <v>5730</v>
      </c>
      <c r="H78" s="48">
        <f>IF($B78&lt;Input!$C$22,"n.m.",IF($B78=Input!$C$22,100,100*(1+(G78/INDEX(G$18:G$1845,MATCH(Input!$C$22,$B$18:$B$1845,0))-1))))</f>
        <v>143.25</v>
      </c>
      <c r="I78" s="46">
        <f t="shared" si="0"/>
        <v>-1.7421602787456303E-3</v>
      </c>
      <c r="J78" s="50">
        <f>IF($B78&gt;=Input!$C$22,100,"n.m.")</f>
        <v>100</v>
      </c>
    </row>
    <row r="79" spans="2:10" x14ac:dyDescent="0.15">
      <c r="B79" s="33">
        <f t="shared" si="2"/>
        <v>44135</v>
      </c>
      <c r="C79" s="160">
        <v>126</v>
      </c>
      <c r="D79" s="44">
        <f>IF($B79&lt;Input!$C$22,"n.m.",IF($B79=Input!$C$22,100,100*(1+(C79/INDEX(C$18:C$1845,MATCH(Input!$C$22,$B$18:$B$1845,0))-1))))</f>
        <v>126</v>
      </c>
      <c r="E79" s="52">
        <f t="shared" si="1"/>
        <v>8.0000000000000071E-3</v>
      </c>
      <c r="F79" s="164">
        <v>321433</v>
      </c>
      <c r="G79" s="163">
        <v>5740</v>
      </c>
      <c r="H79" s="48">
        <f>IF($B79&lt;Input!$C$22,"n.m.",IF($B79=Input!$C$22,100,100*(1+(G79/INDEX(G$18:G$1845,MATCH(Input!$C$22,$B$18:$B$1845,0))-1))))</f>
        <v>143.5</v>
      </c>
      <c r="I79" s="46">
        <f t="shared" si="0"/>
        <v>-1.7391304347825765E-3</v>
      </c>
      <c r="J79" s="50">
        <f>IF($B79&gt;=Input!$C$22,100,"n.m.")</f>
        <v>100</v>
      </c>
    </row>
    <row r="80" spans="2:10" x14ac:dyDescent="0.15">
      <c r="B80" s="33">
        <f t="shared" si="2"/>
        <v>44134</v>
      </c>
      <c r="C80" s="160">
        <v>125</v>
      </c>
      <c r="D80" s="44">
        <f>IF($B80&lt;Input!$C$22,"n.m.",IF($B80=Input!$C$22,100,100*(1+(C80/INDEX(C$18:C$1845,MATCH(Input!$C$22,$B$18:$B$1845,0))-1))))</f>
        <v>125</v>
      </c>
      <c r="E80" s="52">
        <f t="shared" si="1"/>
        <v>8.0645161290322509E-3</v>
      </c>
      <c r="F80" s="164">
        <v>235897</v>
      </c>
      <c r="G80" s="163">
        <v>5750</v>
      </c>
      <c r="H80" s="48">
        <f>IF($B80&lt;Input!$C$22,"n.m.",IF($B80=Input!$C$22,100,100*(1+(G80/INDEX(G$18:G$1845,MATCH(Input!$C$22,$B$18:$B$1845,0))-1))))</f>
        <v>143.75</v>
      </c>
      <c r="I80" s="46">
        <f t="shared" si="0"/>
        <v>-1.7361111111111605E-3</v>
      </c>
      <c r="J80" s="50">
        <f>IF($B80&gt;=Input!$C$22,100,"n.m.")</f>
        <v>100</v>
      </c>
    </row>
    <row r="81" spans="2:10" x14ac:dyDescent="0.15">
      <c r="B81" s="33">
        <f t="shared" si="2"/>
        <v>44133</v>
      </c>
      <c r="C81" s="160">
        <v>124</v>
      </c>
      <c r="D81" s="44">
        <f>IF($B81&lt;Input!$C$22,"n.m.",IF($B81=Input!$C$22,100,100*(1+(C81/INDEX(C$18:C$1845,MATCH(Input!$C$22,$B$18:$B$1845,0))-1))))</f>
        <v>124</v>
      </c>
      <c r="E81" s="52">
        <f t="shared" si="1"/>
        <v>8.1300813008129413E-3</v>
      </c>
      <c r="F81" s="164">
        <v>390534</v>
      </c>
      <c r="G81" s="163">
        <v>5760</v>
      </c>
      <c r="H81" s="48">
        <f>IF($B81&lt;Input!$C$22,"n.m.",IF($B81=Input!$C$22,100,100*(1+(G81/INDEX(G$18:G$1845,MATCH(Input!$C$22,$B$18:$B$1845,0))-1))))</f>
        <v>144</v>
      </c>
      <c r="I81" s="46">
        <f t="shared" si="0"/>
        <v>-1.7331022530329143E-3</v>
      </c>
      <c r="J81" s="50">
        <f>IF($B81&gt;=Input!$C$22,100,"n.m.")</f>
        <v>100</v>
      </c>
    </row>
    <row r="82" spans="2:10" x14ac:dyDescent="0.15">
      <c r="B82" s="33">
        <f t="shared" si="2"/>
        <v>44132</v>
      </c>
      <c r="C82" s="160">
        <v>123</v>
      </c>
      <c r="D82" s="44">
        <f>IF($B82&lt;Input!$C$22,"n.m.",IF($B82=Input!$C$22,100,100*(1+(C82/INDEX(C$18:C$1845,MATCH(Input!$C$22,$B$18:$B$1845,0))-1))))</f>
        <v>123</v>
      </c>
      <c r="E82" s="52">
        <f t="shared" si="1"/>
        <v>8.1967213114753079E-3</v>
      </c>
      <c r="F82" s="164">
        <v>248147</v>
      </c>
      <c r="G82" s="163">
        <v>5770</v>
      </c>
      <c r="H82" s="48">
        <f>IF($B82&lt;Input!$C$22,"n.m.",IF($B82=Input!$C$22,100,100*(1+(G82/INDEX(G$18:G$1845,MATCH(Input!$C$22,$B$18:$B$1845,0))-1))))</f>
        <v>144.25</v>
      </c>
      <c r="I82" s="46">
        <f t="shared" ref="I82:I145" si="3">G82/G83-1</f>
        <v>-1.7301038062284002E-3</v>
      </c>
      <c r="J82" s="50">
        <f>IF($B82&gt;=Input!$C$22,100,"n.m.")</f>
        <v>100</v>
      </c>
    </row>
    <row r="83" spans="2:10" x14ac:dyDescent="0.15">
      <c r="B83" s="33">
        <f t="shared" si="2"/>
        <v>44131</v>
      </c>
      <c r="C83" s="160">
        <v>122</v>
      </c>
      <c r="D83" s="44">
        <f>IF($B83&lt;Input!$C$22,"n.m.",IF($B83=Input!$C$22,100,100*(1+(C83/INDEX(C$18:C$1845,MATCH(Input!$C$22,$B$18:$B$1845,0))-1))))</f>
        <v>122</v>
      </c>
      <c r="E83" s="52">
        <f t="shared" ref="E83:E146" si="4">C83/C84-1</f>
        <v>8.2644628099173278E-3</v>
      </c>
      <c r="F83" s="164">
        <v>352326</v>
      </c>
      <c r="G83" s="163">
        <v>5780</v>
      </c>
      <c r="H83" s="48">
        <f>IF($B83&lt;Input!$C$22,"n.m.",IF($B83=Input!$C$22,100,100*(1+(G83/INDEX(G$18:G$1845,MATCH(Input!$C$22,$B$18:$B$1845,0))-1))))</f>
        <v>144.5</v>
      </c>
      <c r="I83" s="46">
        <f t="shared" si="3"/>
        <v>-1.7271157167529916E-3</v>
      </c>
      <c r="J83" s="50">
        <f>IF($B83&gt;=Input!$C$22,100,"n.m.")</f>
        <v>100</v>
      </c>
    </row>
    <row r="84" spans="2:10" x14ac:dyDescent="0.15">
      <c r="B84" s="33">
        <f t="shared" ref="B84:B147" si="5">B83-1</f>
        <v>44130</v>
      </c>
      <c r="C84" s="160">
        <v>121</v>
      </c>
      <c r="D84" s="44">
        <f>IF($B84&lt;Input!$C$22,"n.m.",IF($B84=Input!$C$22,100,100*(1+(C84/INDEX(C$18:C$1845,MATCH(Input!$C$22,$B$18:$B$1845,0))-1))))</f>
        <v>121</v>
      </c>
      <c r="E84" s="52">
        <f t="shared" si="4"/>
        <v>8.3333333333333037E-3</v>
      </c>
      <c r="F84" s="164">
        <v>497309</v>
      </c>
      <c r="G84" s="163">
        <v>5790</v>
      </c>
      <c r="H84" s="48">
        <f>IF($B84&lt;Input!$C$22,"n.m.",IF($B84=Input!$C$22,100,100*(1+(G84/INDEX(G$18:G$1845,MATCH(Input!$C$22,$B$18:$B$1845,0))-1))))</f>
        <v>144.75</v>
      </c>
      <c r="I84" s="46">
        <f t="shared" si="3"/>
        <v>-1.7241379310344307E-3</v>
      </c>
      <c r="J84" s="50">
        <f>IF($B84&gt;=Input!$C$22,100,"n.m.")</f>
        <v>100</v>
      </c>
    </row>
    <row r="85" spans="2:10" x14ac:dyDescent="0.15">
      <c r="B85" s="33">
        <f t="shared" si="5"/>
        <v>44129</v>
      </c>
      <c r="C85" s="160">
        <v>120</v>
      </c>
      <c r="D85" s="44">
        <f>IF($B85&lt;Input!$C$22,"n.m.",IF($B85=Input!$C$22,100,100*(1+(C85/INDEX(C$18:C$1845,MATCH(Input!$C$22,$B$18:$B$1845,0))-1))))</f>
        <v>120</v>
      </c>
      <c r="E85" s="52">
        <f t="shared" si="4"/>
        <v>8.4033613445377853E-3</v>
      </c>
      <c r="F85" s="164">
        <v>202663</v>
      </c>
      <c r="G85" s="163">
        <v>5800</v>
      </c>
      <c r="H85" s="48">
        <f>IF($B85&lt;Input!$C$22,"n.m.",IF($B85=Input!$C$22,100,100*(1+(G85/INDEX(G$18:G$1845,MATCH(Input!$C$22,$B$18:$B$1845,0))-1))))</f>
        <v>145</v>
      </c>
      <c r="I85" s="46">
        <f t="shared" si="3"/>
        <v>-1.7211703958691649E-3</v>
      </c>
      <c r="J85" s="50">
        <f>IF($B85&gt;=Input!$C$22,100,"n.m.")</f>
        <v>100</v>
      </c>
    </row>
    <row r="86" spans="2:10" x14ac:dyDescent="0.15">
      <c r="B86" s="33">
        <f t="shared" si="5"/>
        <v>44128</v>
      </c>
      <c r="C86" s="160">
        <v>119</v>
      </c>
      <c r="D86" s="44">
        <f>IF($B86&lt;Input!$C$22,"n.m.",IF($B86=Input!$C$22,100,100*(1+(C86/INDEX(C$18:C$1845,MATCH(Input!$C$22,$B$18:$B$1845,0))-1))))</f>
        <v>119</v>
      </c>
      <c r="E86" s="52">
        <f t="shared" si="4"/>
        <v>8.4745762711864181E-3</v>
      </c>
      <c r="F86" s="164">
        <v>282266</v>
      </c>
      <c r="G86" s="163">
        <v>5810</v>
      </c>
      <c r="H86" s="48">
        <f>IF($B86&lt;Input!$C$22,"n.m.",IF($B86=Input!$C$22,100,100*(1+(G86/INDEX(G$18:G$1845,MATCH(Input!$C$22,$B$18:$B$1845,0))-1))))</f>
        <v>145.25</v>
      </c>
      <c r="I86" s="46">
        <f t="shared" si="3"/>
        <v>-1.7182130584192379E-3</v>
      </c>
      <c r="J86" s="50">
        <f>IF($B86&gt;=Input!$C$22,100,"n.m.")</f>
        <v>100</v>
      </c>
    </row>
    <row r="87" spans="2:10" x14ac:dyDescent="0.15">
      <c r="B87" s="33">
        <f t="shared" si="5"/>
        <v>44127</v>
      </c>
      <c r="C87" s="160">
        <v>118</v>
      </c>
      <c r="D87" s="44">
        <f>IF($B87&lt;Input!$C$22,"n.m.",IF($B87=Input!$C$22,100,100*(1+(C87/INDEX(C$18:C$1845,MATCH(Input!$C$22,$B$18:$B$1845,0))-1))))</f>
        <v>118</v>
      </c>
      <c r="E87" s="52">
        <f t="shared" si="4"/>
        <v>8.5470085470085166E-3</v>
      </c>
      <c r="F87" s="164">
        <v>284220</v>
      </c>
      <c r="G87" s="163">
        <v>5820</v>
      </c>
      <c r="H87" s="48">
        <f>IF($B87&lt;Input!$C$22,"n.m.",IF($B87=Input!$C$22,100,100*(1+(G87/INDEX(G$18:G$1845,MATCH(Input!$C$22,$B$18:$B$1845,0))-1))))</f>
        <v>145.5</v>
      </c>
      <c r="I87" s="46">
        <f t="shared" si="3"/>
        <v>-1.7152658662092923E-3</v>
      </c>
      <c r="J87" s="50">
        <f>IF($B87&gt;=Input!$C$22,100,"n.m.")</f>
        <v>100</v>
      </c>
    </row>
    <row r="88" spans="2:10" x14ac:dyDescent="0.15">
      <c r="B88" s="33">
        <f t="shared" si="5"/>
        <v>44126</v>
      </c>
      <c r="C88" s="160">
        <v>117</v>
      </c>
      <c r="D88" s="44">
        <f>IF($B88&lt;Input!$C$22,"n.m.",IF($B88=Input!$C$22,100,100*(1+(C88/INDEX(C$18:C$1845,MATCH(Input!$C$22,$B$18:$B$1845,0))-1))))</f>
        <v>117</v>
      </c>
      <c r="E88" s="52">
        <f t="shared" si="4"/>
        <v>8.6206896551723755E-3</v>
      </c>
      <c r="F88" s="164">
        <v>491024</v>
      </c>
      <c r="G88" s="163">
        <v>5830</v>
      </c>
      <c r="H88" s="48">
        <f>IF($B88&lt;Input!$C$22,"n.m.",IF($B88=Input!$C$22,100,100*(1+(G88/INDEX(G$18:G$1845,MATCH(Input!$C$22,$B$18:$B$1845,0))-1))))</f>
        <v>145.75</v>
      </c>
      <c r="I88" s="46">
        <f t="shared" si="3"/>
        <v>-1.712328767123239E-3</v>
      </c>
      <c r="J88" s="50">
        <f>IF($B88&gt;=Input!$C$22,100,"n.m.")</f>
        <v>100</v>
      </c>
    </row>
    <row r="89" spans="2:10" x14ac:dyDescent="0.15">
      <c r="B89" s="33">
        <f t="shared" si="5"/>
        <v>44125</v>
      </c>
      <c r="C89" s="160">
        <v>116</v>
      </c>
      <c r="D89" s="44">
        <f>IF($B89&lt;Input!$C$22,"n.m.",IF($B89=Input!$C$22,100,100*(1+(C89/INDEX(C$18:C$1845,MATCH(Input!$C$22,$B$18:$B$1845,0))-1))))</f>
        <v>115.99999999999999</v>
      </c>
      <c r="E89" s="52">
        <f t="shared" si="4"/>
        <v>8.6956521739129933E-3</v>
      </c>
      <c r="F89" s="164">
        <v>267436</v>
      </c>
      <c r="G89" s="163">
        <v>5840</v>
      </c>
      <c r="H89" s="48">
        <f>IF($B89&lt;Input!$C$22,"n.m.",IF($B89=Input!$C$22,100,100*(1+(G89/INDEX(G$18:G$1845,MATCH(Input!$C$22,$B$18:$B$1845,0))-1))))</f>
        <v>146</v>
      </c>
      <c r="I89" s="46">
        <f t="shared" si="3"/>
        <v>-1.7094017094017033E-3</v>
      </c>
      <c r="J89" s="50">
        <f>IF($B89&gt;=Input!$C$22,100,"n.m.")</f>
        <v>100</v>
      </c>
    </row>
    <row r="90" spans="2:10" x14ac:dyDescent="0.15">
      <c r="B90" s="33">
        <f t="shared" si="5"/>
        <v>44124</v>
      </c>
      <c r="C90" s="160">
        <v>115</v>
      </c>
      <c r="D90" s="44">
        <f>IF($B90&lt;Input!$C$22,"n.m.",IF($B90=Input!$C$22,100,100*(1+(C90/INDEX(C$18:C$1845,MATCH(Input!$C$22,$B$18:$B$1845,0))-1))))</f>
        <v>114.99999999999999</v>
      </c>
      <c r="E90" s="52">
        <f t="shared" si="4"/>
        <v>8.7719298245614308E-3</v>
      </c>
      <c r="F90" s="164">
        <v>387202</v>
      </c>
      <c r="G90" s="163">
        <v>5850</v>
      </c>
      <c r="H90" s="48">
        <f>IF($B90&lt;Input!$C$22,"n.m.",IF($B90=Input!$C$22,100,100*(1+(G90/INDEX(G$18:G$1845,MATCH(Input!$C$22,$B$18:$B$1845,0))-1))))</f>
        <v>146.25</v>
      </c>
      <c r="I90" s="46">
        <f t="shared" si="3"/>
        <v>-1.7064846416382506E-3</v>
      </c>
      <c r="J90" s="50">
        <f>IF($B90&gt;=Input!$C$22,100,"n.m.")</f>
        <v>100</v>
      </c>
    </row>
    <row r="91" spans="2:10" x14ac:dyDescent="0.15">
      <c r="B91" s="33">
        <f t="shared" si="5"/>
        <v>44123</v>
      </c>
      <c r="C91" s="160">
        <v>114</v>
      </c>
      <c r="D91" s="44">
        <f>IF($B91&lt;Input!$C$22,"n.m.",IF($B91=Input!$C$22,100,100*(1+(C91/INDEX(C$18:C$1845,MATCH(Input!$C$22,$B$18:$B$1845,0))-1))))</f>
        <v>113.99999999999999</v>
      </c>
      <c r="E91" s="52">
        <f t="shared" si="4"/>
        <v>8.8495575221239076E-3</v>
      </c>
      <c r="F91" s="164">
        <v>445088</v>
      </c>
      <c r="G91" s="163">
        <v>5860</v>
      </c>
      <c r="H91" s="48">
        <f>IF($B91&lt;Input!$C$22,"n.m.",IF($B91=Input!$C$22,100,100*(1+(G91/INDEX(G$18:G$1845,MATCH(Input!$C$22,$B$18:$B$1845,0))-1))))</f>
        <v>146.5</v>
      </c>
      <c r="I91" s="46">
        <f t="shared" si="3"/>
        <v>-1.7035775127768327E-3</v>
      </c>
      <c r="J91" s="50">
        <f>IF($B91&gt;=Input!$C$22,100,"n.m.")</f>
        <v>100</v>
      </c>
    </row>
    <row r="92" spans="2:10" x14ac:dyDescent="0.15">
      <c r="B92" s="33">
        <f t="shared" si="5"/>
        <v>44122</v>
      </c>
      <c r="C92" s="160">
        <v>113</v>
      </c>
      <c r="D92" s="44">
        <f>IF($B92&lt;Input!$C$22,"n.m.",IF($B92=Input!$C$22,100,100*(1+(C92/INDEX(C$18:C$1845,MATCH(Input!$C$22,$B$18:$B$1845,0))-1))))</f>
        <v>112.99999999999999</v>
      </c>
      <c r="E92" s="52">
        <f t="shared" si="4"/>
        <v>8.9285714285713969E-3</v>
      </c>
      <c r="F92" s="164">
        <v>302125</v>
      </c>
      <c r="G92" s="163">
        <v>5870</v>
      </c>
      <c r="H92" s="48">
        <f>IF($B92&lt;Input!$C$22,"n.m.",IF($B92=Input!$C$22,100,100*(1+(G92/INDEX(G$18:G$1845,MATCH(Input!$C$22,$B$18:$B$1845,0))-1))))</f>
        <v>146.75</v>
      </c>
      <c r="I92" s="46">
        <f t="shared" si="3"/>
        <v>-1.7006802721087899E-3</v>
      </c>
      <c r="J92" s="50">
        <f>IF($B92&gt;=Input!$C$22,100,"n.m.")</f>
        <v>100</v>
      </c>
    </row>
    <row r="93" spans="2:10" x14ac:dyDescent="0.15">
      <c r="B93" s="33">
        <f t="shared" si="5"/>
        <v>44121</v>
      </c>
      <c r="C93" s="160">
        <v>112</v>
      </c>
      <c r="D93" s="44">
        <f>IF($B93&lt;Input!$C$22,"n.m.",IF($B93=Input!$C$22,100,100*(1+(C93/INDEX(C$18:C$1845,MATCH(Input!$C$22,$B$18:$B$1845,0))-1))))</f>
        <v>112.00000000000001</v>
      </c>
      <c r="E93" s="52">
        <f t="shared" si="4"/>
        <v>9.009009009008917E-3</v>
      </c>
      <c r="F93" s="164">
        <v>483555</v>
      </c>
      <c r="G93" s="163">
        <v>5880</v>
      </c>
      <c r="H93" s="48">
        <f>IF($B93&lt;Input!$C$22,"n.m.",IF($B93=Input!$C$22,100,100*(1+(G93/INDEX(G$18:G$1845,MATCH(Input!$C$22,$B$18:$B$1845,0))-1))))</f>
        <v>147</v>
      </c>
      <c r="I93" s="46">
        <f t="shared" si="3"/>
        <v>-1.6977928692699651E-3</v>
      </c>
      <c r="J93" s="50">
        <f>IF($B93&gt;=Input!$C$22,100,"n.m.")</f>
        <v>100</v>
      </c>
    </row>
    <row r="94" spans="2:10" x14ac:dyDescent="0.15">
      <c r="B94" s="33">
        <f t="shared" si="5"/>
        <v>44120</v>
      </c>
      <c r="C94" s="160">
        <v>111</v>
      </c>
      <c r="D94" s="44">
        <f>IF($B94&lt;Input!$C$22,"n.m.",IF($B94=Input!$C$22,100,100*(1+(C94/INDEX(C$18:C$1845,MATCH(Input!$C$22,$B$18:$B$1845,0))-1))))</f>
        <v>111.00000000000001</v>
      </c>
      <c r="E94" s="52">
        <f t="shared" si="4"/>
        <v>9.0909090909090384E-3</v>
      </c>
      <c r="F94" s="164">
        <v>449030</v>
      </c>
      <c r="G94" s="163">
        <v>5890</v>
      </c>
      <c r="H94" s="48">
        <f>IF($B94&lt;Input!$C$22,"n.m.",IF($B94=Input!$C$22,100,100*(1+(G94/INDEX(G$18:G$1845,MATCH(Input!$C$22,$B$18:$B$1845,0))-1))))</f>
        <v>147.25</v>
      </c>
      <c r="I94" s="46">
        <f t="shared" si="3"/>
        <v>-1.6949152542372614E-3</v>
      </c>
      <c r="J94" s="50">
        <f>IF($B94&gt;=Input!$C$22,100,"n.m.")</f>
        <v>100</v>
      </c>
    </row>
    <row r="95" spans="2:10" x14ac:dyDescent="0.15">
      <c r="B95" s="33">
        <f t="shared" si="5"/>
        <v>44119</v>
      </c>
      <c r="C95" s="160">
        <v>110</v>
      </c>
      <c r="D95" s="44">
        <f>IF($B95&lt;Input!$C$22,"n.m.",IF($B95=Input!$C$22,100,100*(1+(C95/INDEX(C$18:C$1845,MATCH(Input!$C$22,$B$18:$B$1845,0))-1))))</f>
        <v>110.00000000000001</v>
      </c>
      <c r="E95" s="52">
        <f t="shared" si="4"/>
        <v>9.1743119266054496E-3</v>
      </c>
      <c r="F95" s="164">
        <v>358519</v>
      </c>
      <c r="G95" s="163">
        <v>5900</v>
      </c>
      <c r="H95" s="48">
        <f>IF($B95&lt;Input!$C$22,"n.m.",IF($B95=Input!$C$22,100,100*(1+(G95/INDEX(G$18:G$1845,MATCH(Input!$C$22,$B$18:$B$1845,0))-1))))</f>
        <v>147.5</v>
      </c>
      <c r="I95" s="46">
        <f t="shared" si="3"/>
        <v>-1.6920473773265332E-3</v>
      </c>
      <c r="J95" s="50">
        <f>IF($B95&gt;=Input!$C$22,100,"n.m.")</f>
        <v>100</v>
      </c>
    </row>
    <row r="96" spans="2:10" x14ac:dyDescent="0.15">
      <c r="B96" s="33">
        <f t="shared" si="5"/>
        <v>44118</v>
      </c>
      <c r="C96" s="160">
        <v>109</v>
      </c>
      <c r="D96" s="44">
        <f>IF($B96&lt;Input!$C$22,"n.m.",IF($B96=Input!$C$22,100,100*(1+(C96/INDEX(C$18:C$1845,MATCH(Input!$C$22,$B$18:$B$1845,0))-1))))</f>
        <v>109.00000000000001</v>
      </c>
      <c r="E96" s="52">
        <f t="shared" si="4"/>
        <v>9.2592592592593004E-3</v>
      </c>
      <c r="F96" s="164">
        <v>261048</v>
      </c>
      <c r="G96" s="163">
        <v>5910</v>
      </c>
      <c r="H96" s="48">
        <f>IF($B96&lt;Input!$C$22,"n.m.",IF($B96=Input!$C$22,100,100*(1+(G96/INDEX(G$18:G$1845,MATCH(Input!$C$22,$B$18:$B$1845,0))-1))))</f>
        <v>147.75</v>
      </c>
      <c r="I96" s="46">
        <f t="shared" si="3"/>
        <v>-1.6891891891891442E-3</v>
      </c>
      <c r="J96" s="50">
        <f>IF($B96&gt;=Input!$C$22,100,"n.m.")</f>
        <v>100</v>
      </c>
    </row>
    <row r="97" spans="2:10" x14ac:dyDescent="0.15">
      <c r="B97" s="33">
        <f t="shared" si="5"/>
        <v>44117</v>
      </c>
      <c r="C97" s="160">
        <v>108</v>
      </c>
      <c r="D97" s="44">
        <f>IF($B97&lt;Input!$C$22,"n.m.",IF($B97=Input!$C$22,100,100*(1+(C97/INDEX(C$18:C$1845,MATCH(Input!$C$22,$B$18:$B$1845,0))-1))))</f>
        <v>108</v>
      </c>
      <c r="E97" s="52">
        <f t="shared" si="4"/>
        <v>9.3457943925232545E-3</v>
      </c>
      <c r="F97" s="164">
        <v>397051</v>
      </c>
      <c r="G97" s="163">
        <v>5920</v>
      </c>
      <c r="H97" s="48">
        <f>IF($B97&lt;Input!$C$22,"n.m.",IF($B97=Input!$C$22,100,100*(1+(G97/INDEX(G$18:G$1845,MATCH(Input!$C$22,$B$18:$B$1845,0))-1))))</f>
        <v>148</v>
      </c>
      <c r="I97" s="46">
        <f t="shared" si="3"/>
        <v>-1.6863406408094139E-3</v>
      </c>
      <c r="J97" s="50">
        <f>IF($B97&gt;=Input!$C$22,100,"n.m.")</f>
        <v>100</v>
      </c>
    </row>
    <row r="98" spans="2:10" x14ac:dyDescent="0.15">
      <c r="B98" s="33">
        <f t="shared" si="5"/>
        <v>44116</v>
      </c>
      <c r="C98" s="160">
        <v>107</v>
      </c>
      <c r="D98" s="44">
        <f>IF($B98&lt;Input!$C$22,"n.m.",IF($B98=Input!$C$22,100,100*(1+(C98/INDEX(C$18:C$1845,MATCH(Input!$C$22,$B$18:$B$1845,0))-1))))</f>
        <v>107</v>
      </c>
      <c r="E98" s="52">
        <f t="shared" si="4"/>
        <v>9.4339622641510523E-3</v>
      </c>
      <c r="F98" s="164">
        <v>212842</v>
      </c>
      <c r="G98" s="163">
        <v>5930</v>
      </c>
      <c r="H98" s="48">
        <f>IF($B98&lt;Input!$C$22,"n.m.",IF($B98=Input!$C$22,100,100*(1+(G98/INDEX(G$18:G$1845,MATCH(Input!$C$22,$B$18:$B$1845,0))-1))))</f>
        <v>148.25</v>
      </c>
      <c r="I98" s="46">
        <f t="shared" si="3"/>
        <v>-1.6835016835017313E-3</v>
      </c>
      <c r="J98" s="50">
        <f>IF($B98&gt;=Input!$C$22,100,"n.m.")</f>
        <v>100</v>
      </c>
    </row>
    <row r="99" spans="2:10" x14ac:dyDescent="0.15">
      <c r="B99" s="33">
        <f t="shared" si="5"/>
        <v>44115</v>
      </c>
      <c r="C99" s="160">
        <v>106</v>
      </c>
      <c r="D99" s="44">
        <f>IF($B99&lt;Input!$C$22,"n.m.",IF($B99=Input!$C$22,100,100*(1+(C99/INDEX(C$18:C$1845,MATCH(Input!$C$22,$B$18:$B$1845,0))-1))))</f>
        <v>106</v>
      </c>
      <c r="E99" s="52">
        <f t="shared" si="4"/>
        <v>9.52380952380949E-3</v>
      </c>
      <c r="F99" s="164">
        <v>298077</v>
      </c>
      <c r="G99" s="163">
        <v>5940</v>
      </c>
      <c r="H99" s="48">
        <f>IF($B99&lt;Input!$C$22,"n.m.",IF($B99=Input!$C$22,100,100*(1+(G99/INDEX(G$18:G$1845,MATCH(Input!$C$22,$B$18:$B$1845,0))-1))))</f>
        <v>148.5</v>
      </c>
      <c r="I99" s="46">
        <f t="shared" si="3"/>
        <v>-1.6806722689075571E-3</v>
      </c>
      <c r="J99" s="50">
        <f>IF($B99&gt;=Input!$C$22,100,"n.m.")</f>
        <v>100</v>
      </c>
    </row>
    <row r="100" spans="2:10" x14ac:dyDescent="0.15">
      <c r="B100" s="33">
        <f t="shared" si="5"/>
        <v>44114</v>
      </c>
      <c r="C100" s="160">
        <v>105</v>
      </c>
      <c r="D100" s="44">
        <f>IF($B100&lt;Input!$C$22,"n.m.",IF($B100=Input!$C$22,100,100*(1+(C100/INDEX(C$18:C$1845,MATCH(Input!$C$22,$B$18:$B$1845,0))-1))))</f>
        <v>105</v>
      </c>
      <c r="E100" s="52">
        <f t="shared" si="4"/>
        <v>9.6153846153845812E-3</v>
      </c>
      <c r="F100" s="164">
        <v>291576</v>
      </c>
      <c r="G100" s="163">
        <v>5950</v>
      </c>
      <c r="H100" s="48">
        <f>IF($B100&lt;Input!$C$22,"n.m.",IF($B100=Input!$C$22,100,100*(1+(G100/INDEX(G$18:G$1845,MATCH(Input!$C$22,$B$18:$B$1845,0))-1))))</f>
        <v>148.75</v>
      </c>
      <c r="I100" s="46">
        <f t="shared" si="3"/>
        <v>-1.6778523489933139E-3</v>
      </c>
      <c r="J100" s="50">
        <f>IF($B100&gt;=Input!$C$22,100,"n.m.")</f>
        <v>100</v>
      </c>
    </row>
    <row r="101" spans="2:10" x14ac:dyDescent="0.15">
      <c r="B101" s="33">
        <f t="shared" si="5"/>
        <v>44113</v>
      </c>
      <c r="C101" s="160">
        <v>104</v>
      </c>
      <c r="D101" s="44">
        <f>IF($B101&lt;Input!$C$22,"n.m.",IF($B101=Input!$C$22,100,100*(1+(C101/INDEX(C$18:C$1845,MATCH(Input!$C$22,$B$18:$B$1845,0))-1))))</f>
        <v>104</v>
      </c>
      <c r="E101" s="52">
        <f t="shared" si="4"/>
        <v>9.7087378640776656E-3</v>
      </c>
      <c r="F101" s="164">
        <v>207609</v>
      </c>
      <c r="G101" s="163">
        <v>5960</v>
      </c>
      <c r="H101" s="48">
        <f>IF($B101&lt;Input!$C$22,"n.m.",IF($B101=Input!$C$22,100,100*(1+(G101/INDEX(G$18:G$1845,MATCH(Input!$C$22,$B$18:$B$1845,0))-1))))</f>
        <v>149</v>
      </c>
      <c r="I101" s="46">
        <f t="shared" si="3"/>
        <v>-1.6750418760469454E-3</v>
      </c>
      <c r="J101" s="50">
        <f>IF($B101&gt;=Input!$C$22,100,"n.m.")</f>
        <v>100</v>
      </c>
    </row>
    <row r="102" spans="2:10" x14ac:dyDescent="0.15">
      <c r="B102" s="33">
        <f t="shared" si="5"/>
        <v>44112</v>
      </c>
      <c r="C102" s="160">
        <v>103</v>
      </c>
      <c r="D102" s="44">
        <f>IF($B102&lt;Input!$C$22,"n.m.",IF($B102=Input!$C$22,100,100*(1+(C102/INDEX(C$18:C$1845,MATCH(Input!$C$22,$B$18:$B$1845,0))-1))))</f>
        <v>103</v>
      </c>
      <c r="E102" s="52">
        <f t="shared" si="4"/>
        <v>9.8039215686274161E-3</v>
      </c>
      <c r="F102" s="164">
        <v>429492</v>
      </c>
      <c r="G102" s="163">
        <v>5970</v>
      </c>
      <c r="H102" s="48">
        <f>IF($B102&lt;Input!$C$22,"n.m.",IF($B102=Input!$C$22,100,100*(1+(G102/INDEX(G$18:G$1845,MATCH(Input!$C$22,$B$18:$B$1845,0))-1))))</f>
        <v>149.25</v>
      </c>
      <c r="I102" s="46">
        <f t="shared" si="3"/>
        <v>-1.6722408026755842E-3</v>
      </c>
      <c r="J102" s="50">
        <f>IF($B102&gt;=Input!$C$22,100,"n.m.")</f>
        <v>100</v>
      </c>
    </row>
    <row r="103" spans="2:10" x14ac:dyDescent="0.15">
      <c r="B103" s="33">
        <f t="shared" si="5"/>
        <v>44111</v>
      </c>
      <c r="C103" s="160">
        <v>102</v>
      </c>
      <c r="D103" s="44">
        <f>IF($B103&lt;Input!$C$22,"n.m.",IF($B103=Input!$C$22,100,100*(1+(C103/INDEX(C$18:C$1845,MATCH(Input!$C$22,$B$18:$B$1845,0))-1))))</f>
        <v>102</v>
      </c>
      <c r="E103" s="52">
        <f t="shared" si="4"/>
        <v>9.9009900990099098E-3</v>
      </c>
      <c r="F103" s="164">
        <v>398180</v>
      </c>
      <c r="G103" s="163">
        <v>5980</v>
      </c>
      <c r="H103" s="48">
        <f>IF($B103&lt;Input!$C$22,"n.m.",IF($B103=Input!$C$22,100,100*(1+(G103/INDEX(G$18:G$1845,MATCH(Input!$C$22,$B$18:$B$1845,0))-1))))</f>
        <v>149.5</v>
      </c>
      <c r="I103" s="46">
        <f t="shared" si="3"/>
        <v>-1.6694490818029983E-3</v>
      </c>
      <c r="J103" s="50">
        <f>IF($B103&gt;=Input!$C$22,100,"n.m.")</f>
        <v>100</v>
      </c>
    </row>
    <row r="104" spans="2:10" x14ac:dyDescent="0.15">
      <c r="B104" s="33">
        <f t="shared" si="5"/>
        <v>44110</v>
      </c>
      <c r="C104" s="160">
        <v>101</v>
      </c>
      <c r="D104" s="44">
        <f>IF($B104&lt;Input!$C$22,"n.m.",IF($B104=Input!$C$22,100,100*(1+(C104/INDEX(C$18:C$1845,MATCH(Input!$C$22,$B$18:$B$1845,0))-1))))</f>
        <v>101</v>
      </c>
      <c r="E104" s="52">
        <f t="shared" si="4"/>
        <v>1.0000000000000009E-2</v>
      </c>
      <c r="F104" s="164">
        <v>330576</v>
      </c>
      <c r="G104" s="163">
        <v>5990</v>
      </c>
      <c r="H104" s="48">
        <f>IF($B104&lt;Input!$C$22,"n.m.",IF($B104=Input!$C$22,100,100*(1+(G104/INDEX(G$18:G$1845,MATCH(Input!$C$22,$B$18:$B$1845,0))-1))))</f>
        <v>149.75</v>
      </c>
      <c r="I104" s="46">
        <f t="shared" si="3"/>
        <v>-1.6666666666667052E-3</v>
      </c>
      <c r="J104" s="50">
        <f>IF($B104&gt;=Input!$C$22,100,"n.m.")</f>
        <v>100</v>
      </c>
    </row>
    <row r="105" spans="2:10" x14ac:dyDescent="0.15">
      <c r="B105" s="33">
        <f t="shared" si="5"/>
        <v>44109</v>
      </c>
      <c r="C105" s="160">
        <v>100</v>
      </c>
      <c r="D105" s="44">
        <f>IF($B105&lt;Input!$C$22,"n.m.",IF($B105=Input!$C$22,100,100*(1+(C105/INDEX(C$18:C$1845,MATCH(Input!$C$22,$B$18:$B$1845,0))-1))))</f>
        <v>100</v>
      </c>
      <c r="E105" s="52">
        <f t="shared" si="4"/>
        <v>-9.9009900990099098E-3</v>
      </c>
      <c r="F105" s="164">
        <v>402723</v>
      </c>
      <c r="G105" s="163">
        <v>6000</v>
      </c>
      <c r="H105" s="48">
        <f>IF($B105&lt;Input!$C$22,"n.m.",IF($B105=Input!$C$22,100,100*(1+(G105/INDEX(G$18:G$1845,MATCH(Input!$C$22,$B$18:$B$1845,0))-1))))</f>
        <v>150</v>
      </c>
      <c r="I105" s="46">
        <f t="shared" si="3"/>
        <v>-1.6638935108153063E-3</v>
      </c>
      <c r="J105" s="50">
        <f>IF($B105&gt;=Input!$C$22,100,"n.m.")</f>
        <v>100</v>
      </c>
    </row>
    <row r="106" spans="2:10" x14ac:dyDescent="0.15">
      <c r="B106" s="33">
        <f t="shared" si="5"/>
        <v>44108</v>
      </c>
      <c r="C106" s="160">
        <v>101</v>
      </c>
      <c r="D106" s="44">
        <f>IF($B106&lt;Input!$C$22,"n.m.",IF($B106=Input!$C$22,100,100*(1+(C106/INDEX(C$18:C$1845,MATCH(Input!$C$22,$B$18:$B$1845,0))-1))))</f>
        <v>101</v>
      </c>
      <c r="E106" s="52">
        <f t="shared" si="4"/>
        <v>-9.8039215686274161E-3</v>
      </c>
      <c r="F106" s="164">
        <v>412116</v>
      </c>
      <c r="G106" s="163">
        <v>6010</v>
      </c>
      <c r="H106" s="48">
        <f>IF($B106&lt;Input!$C$22,"n.m.",IF($B106=Input!$C$22,100,100*(1+(G106/INDEX(G$18:G$1845,MATCH(Input!$C$22,$B$18:$B$1845,0))-1))))</f>
        <v>150.25</v>
      </c>
      <c r="I106" s="46">
        <f t="shared" si="3"/>
        <v>-1.6611295681062677E-3</v>
      </c>
      <c r="J106" s="50">
        <f>IF($B106&gt;=Input!$C$22,100,"n.m.")</f>
        <v>100</v>
      </c>
    </row>
    <row r="107" spans="2:10" x14ac:dyDescent="0.15">
      <c r="B107" s="33">
        <f t="shared" si="5"/>
        <v>44107</v>
      </c>
      <c r="C107" s="160">
        <v>102</v>
      </c>
      <c r="D107" s="44">
        <f>IF($B107&lt;Input!$C$22,"n.m.",IF($B107=Input!$C$22,100,100*(1+(C107/INDEX(C$18:C$1845,MATCH(Input!$C$22,$B$18:$B$1845,0))-1))))</f>
        <v>102</v>
      </c>
      <c r="E107" s="52">
        <f t="shared" si="4"/>
        <v>-9.7087378640776656E-3</v>
      </c>
      <c r="F107" s="164">
        <v>296934</v>
      </c>
      <c r="G107" s="163">
        <v>6020</v>
      </c>
      <c r="H107" s="48">
        <f>IF($B107&lt;Input!$C$22,"n.m.",IF($B107=Input!$C$22,100,100*(1+(G107/INDEX(G$18:G$1845,MATCH(Input!$C$22,$B$18:$B$1845,0))-1))))</f>
        <v>150.5</v>
      </c>
      <c r="I107" s="46">
        <f t="shared" si="3"/>
        <v>-1.6583747927031434E-3</v>
      </c>
      <c r="J107" s="50">
        <f>IF($B107&gt;=Input!$C$22,100,"n.m.")</f>
        <v>100</v>
      </c>
    </row>
    <row r="108" spans="2:10" x14ac:dyDescent="0.15">
      <c r="B108" s="33">
        <f t="shared" si="5"/>
        <v>44106</v>
      </c>
      <c r="C108" s="160">
        <v>103</v>
      </c>
      <c r="D108" s="44">
        <f>IF($B108&lt;Input!$C$22,"n.m.",IF($B108=Input!$C$22,100,100*(1+(C108/INDEX(C$18:C$1845,MATCH(Input!$C$22,$B$18:$B$1845,0))-1))))</f>
        <v>103</v>
      </c>
      <c r="E108" s="52">
        <f t="shared" si="4"/>
        <v>-9.6153846153845812E-3</v>
      </c>
      <c r="F108" s="164">
        <v>315520</v>
      </c>
      <c r="G108" s="163">
        <v>6030</v>
      </c>
      <c r="H108" s="48">
        <f>IF($B108&lt;Input!$C$22,"n.m.",IF($B108=Input!$C$22,100,100*(1+(G108/INDEX(G$18:G$1845,MATCH(Input!$C$22,$B$18:$B$1845,0))-1))))</f>
        <v>150.75</v>
      </c>
      <c r="I108" s="46">
        <f t="shared" si="3"/>
        <v>-1.6556291390728006E-3</v>
      </c>
      <c r="J108" s="50">
        <f>IF($B108&gt;=Input!$C$22,100,"n.m.")</f>
        <v>100</v>
      </c>
    </row>
    <row r="109" spans="2:10" x14ac:dyDescent="0.15">
      <c r="B109" s="33">
        <f t="shared" si="5"/>
        <v>44105</v>
      </c>
      <c r="C109" s="160">
        <v>104</v>
      </c>
      <c r="D109" s="44">
        <f>IF($B109&lt;Input!$C$22,"n.m.",IF($B109=Input!$C$22,100,100*(1+(C109/INDEX(C$18:C$1845,MATCH(Input!$C$22,$B$18:$B$1845,0))-1))))</f>
        <v>104</v>
      </c>
      <c r="E109" s="52">
        <f t="shared" si="4"/>
        <v>-9.52380952380949E-3</v>
      </c>
      <c r="F109" s="164">
        <v>280790</v>
      </c>
      <c r="G109" s="163">
        <v>6040</v>
      </c>
      <c r="H109" s="48">
        <f>IF($B109&lt;Input!$C$22,"n.m.",IF($B109=Input!$C$22,100,100*(1+(G109/INDEX(G$18:G$1845,MATCH(Input!$C$22,$B$18:$B$1845,0))-1))))</f>
        <v>151</v>
      </c>
      <c r="I109" s="46">
        <f t="shared" si="3"/>
        <v>-1.6528925619834212E-3</v>
      </c>
      <c r="J109" s="50">
        <f>IF($B109&gt;=Input!$C$22,100,"n.m.")</f>
        <v>100</v>
      </c>
    </row>
    <row r="110" spans="2:10" x14ac:dyDescent="0.15">
      <c r="B110" s="33">
        <f t="shared" si="5"/>
        <v>44104</v>
      </c>
      <c r="C110" s="160">
        <v>105</v>
      </c>
      <c r="D110" s="44">
        <f>IF($B110&lt;Input!$C$22,"n.m.",IF($B110=Input!$C$22,100,100*(1+(C110/INDEX(C$18:C$1845,MATCH(Input!$C$22,$B$18:$B$1845,0))-1))))</f>
        <v>105</v>
      </c>
      <c r="E110" s="52">
        <f t="shared" si="4"/>
        <v>-9.4339622641509413E-3</v>
      </c>
      <c r="F110" s="164">
        <v>243458</v>
      </c>
      <c r="G110" s="163">
        <v>6050</v>
      </c>
      <c r="H110" s="48">
        <f>IF($B110&lt;Input!$C$22,"n.m.",IF($B110=Input!$C$22,100,100*(1+(G110/INDEX(G$18:G$1845,MATCH(Input!$C$22,$B$18:$B$1845,0))-1))))</f>
        <v>151.25</v>
      </c>
      <c r="I110" s="46">
        <f t="shared" si="3"/>
        <v>-1.6501650165016146E-3</v>
      </c>
      <c r="J110" s="50">
        <f>IF($B110&gt;=Input!$C$22,100,"n.m.")</f>
        <v>100</v>
      </c>
    </row>
    <row r="111" spans="2:10" x14ac:dyDescent="0.15">
      <c r="B111" s="33">
        <f t="shared" si="5"/>
        <v>44103</v>
      </c>
      <c r="C111" s="160">
        <v>106</v>
      </c>
      <c r="D111" s="44">
        <f>IF($B111&lt;Input!$C$22,"n.m.",IF($B111=Input!$C$22,100,100*(1+(C111/INDEX(C$18:C$1845,MATCH(Input!$C$22,$B$18:$B$1845,0))-1))))</f>
        <v>106</v>
      </c>
      <c r="E111" s="52">
        <f t="shared" si="4"/>
        <v>-9.3457943925233655E-3</v>
      </c>
      <c r="F111" s="164">
        <v>402713</v>
      </c>
      <c r="G111" s="163">
        <v>6060</v>
      </c>
      <c r="H111" s="48">
        <f>IF($B111&lt;Input!$C$22,"n.m.",IF($B111=Input!$C$22,100,100*(1+(G111/INDEX(G$18:G$1845,MATCH(Input!$C$22,$B$18:$B$1845,0))-1))))</f>
        <v>151.5</v>
      </c>
      <c r="I111" s="46">
        <f t="shared" si="3"/>
        <v>-1.6474464579900872E-3</v>
      </c>
      <c r="J111" s="50">
        <f>IF($B111&gt;=Input!$C$22,100,"n.m.")</f>
        <v>100</v>
      </c>
    </row>
    <row r="112" spans="2:10" x14ac:dyDescent="0.15">
      <c r="B112" s="33">
        <f t="shared" si="5"/>
        <v>44102</v>
      </c>
      <c r="C112" s="160">
        <v>107</v>
      </c>
      <c r="D112" s="44">
        <f>IF($B112&lt;Input!$C$22,"n.m.",IF($B112=Input!$C$22,100,100*(1+(C112/INDEX(C$18:C$1845,MATCH(Input!$C$22,$B$18:$B$1845,0))-1))))</f>
        <v>107</v>
      </c>
      <c r="E112" s="52">
        <f t="shared" si="4"/>
        <v>-9.2592592592593004E-3</v>
      </c>
      <c r="F112" s="164">
        <v>363687</v>
      </c>
      <c r="G112" s="163">
        <v>6070</v>
      </c>
      <c r="H112" s="48">
        <f>IF($B112&lt;Input!$C$22,"n.m.",IF($B112=Input!$C$22,100,100*(1+(G112/INDEX(G$18:G$1845,MATCH(Input!$C$22,$B$18:$B$1845,0))-1))))</f>
        <v>151.75</v>
      </c>
      <c r="I112" s="46">
        <f t="shared" si="3"/>
        <v>-1.6447368421053099E-3</v>
      </c>
      <c r="J112" s="50">
        <f>IF($B112&gt;=Input!$C$22,100,"n.m.")</f>
        <v>100</v>
      </c>
    </row>
    <row r="113" spans="2:10" x14ac:dyDescent="0.15">
      <c r="B113" s="33">
        <f t="shared" si="5"/>
        <v>44101</v>
      </c>
      <c r="C113" s="160">
        <v>108</v>
      </c>
      <c r="D113" s="44">
        <f>IF($B113&lt;Input!$C$22,"n.m.",IF($B113=Input!$C$22,100,100*(1+(C113/INDEX(C$18:C$1845,MATCH(Input!$C$22,$B$18:$B$1845,0))-1))))</f>
        <v>108</v>
      </c>
      <c r="E113" s="52">
        <f t="shared" si="4"/>
        <v>-9.1743119266054496E-3</v>
      </c>
      <c r="F113" s="164">
        <v>207209</v>
      </c>
      <c r="G113" s="163">
        <v>6080</v>
      </c>
      <c r="H113" s="48">
        <f>IF($B113&lt;Input!$C$22,"n.m.",IF($B113=Input!$C$22,100,100*(1+(G113/INDEX(G$18:G$1845,MATCH(Input!$C$22,$B$18:$B$1845,0))-1))))</f>
        <v>152</v>
      </c>
      <c r="I113" s="46">
        <f t="shared" si="3"/>
        <v>-1.6420361247947435E-3</v>
      </c>
      <c r="J113" s="50">
        <f>IF($B113&gt;=Input!$C$22,100,"n.m.")</f>
        <v>100</v>
      </c>
    </row>
    <row r="114" spans="2:10" x14ac:dyDescent="0.15">
      <c r="B114" s="33">
        <f t="shared" si="5"/>
        <v>44100</v>
      </c>
      <c r="C114" s="160">
        <v>109</v>
      </c>
      <c r="D114" s="44">
        <f>IF($B114&lt;Input!$C$22,"n.m.",IF($B114=Input!$C$22,100,100*(1+(C114/INDEX(C$18:C$1845,MATCH(Input!$C$22,$B$18:$B$1845,0))-1))))</f>
        <v>109.00000000000001</v>
      </c>
      <c r="E114" s="52">
        <f t="shared" si="4"/>
        <v>-9.0909090909090384E-3</v>
      </c>
      <c r="F114" s="164">
        <v>367587</v>
      </c>
      <c r="G114" s="163">
        <v>6090</v>
      </c>
      <c r="H114" s="48">
        <f>IF($B114&lt;Input!$C$22,"n.m.",IF($B114=Input!$C$22,100,100*(1+(G114/INDEX(G$18:G$1845,MATCH(Input!$C$22,$B$18:$B$1845,0))-1))))</f>
        <v>152.25</v>
      </c>
      <c r="I114" s="46">
        <f t="shared" si="3"/>
        <v>-1.6393442622950616E-3</v>
      </c>
      <c r="J114" s="50">
        <f>IF($B114&gt;=Input!$C$22,100,"n.m.")</f>
        <v>100</v>
      </c>
    </row>
    <row r="115" spans="2:10" x14ac:dyDescent="0.15">
      <c r="B115" s="33">
        <f t="shared" si="5"/>
        <v>44099</v>
      </c>
      <c r="C115" s="160">
        <v>110</v>
      </c>
      <c r="D115" s="44">
        <f>IF($B115&lt;Input!$C$22,"n.m.",IF($B115=Input!$C$22,100,100*(1+(C115/INDEX(C$18:C$1845,MATCH(Input!$C$22,$B$18:$B$1845,0))-1))))</f>
        <v>110.00000000000001</v>
      </c>
      <c r="E115" s="52">
        <f t="shared" si="4"/>
        <v>-9.009009009009028E-3</v>
      </c>
      <c r="F115" s="164">
        <v>266977</v>
      </c>
      <c r="G115" s="163">
        <v>6100</v>
      </c>
      <c r="H115" s="48">
        <f>IF($B115&lt;Input!$C$22,"n.m.",IF($B115=Input!$C$22,100,100*(1+(G115/INDEX(G$18:G$1845,MATCH(Input!$C$22,$B$18:$B$1845,0))-1))))</f>
        <v>152.5</v>
      </c>
      <c r="I115" s="46">
        <f t="shared" si="3"/>
        <v>-1.6366612111292644E-3</v>
      </c>
      <c r="J115" s="50">
        <f>IF($B115&gt;=Input!$C$22,100,"n.m.")</f>
        <v>100</v>
      </c>
    </row>
    <row r="116" spans="2:10" x14ac:dyDescent="0.15">
      <c r="B116" s="33">
        <f t="shared" si="5"/>
        <v>44098</v>
      </c>
      <c r="C116" s="160">
        <v>111</v>
      </c>
      <c r="D116" s="44">
        <f>IF($B116&lt;Input!$C$22,"n.m.",IF($B116=Input!$C$22,100,100*(1+(C116/INDEX(C$18:C$1845,MATCH(Input!$C$22,$B$18:$B$1845,0))-1))))</f>
        <v>111.00000000000001</v>
      </c>
      <c r="E116" s="52">
        <f t="shared" si="4"/>
        <v>-8.9285714285713969E-3</v>
      </c>
      <c r="F116" s="164">
        <v>460219</v>
      </c>
      <c r="G116" s="163">
        <v>6110</v>
      </c>
      <c r="H116" s="48">
        <f>IF($B116&lt;Input!$C$22,"n.m.",IF($B116=Input!$C$22,100,100*(1+(G116/INDEX(G$18:G$1845,MATCH(Input!$C$22,$B$18:$B$1845,0))-1))))</f>
        <v>152.75</v>
      </c>
      <c r="I116" s="46">
        <f t="shared" si="3"/>
        <v>-1.6339869281045694E-3</v>
      </c>
      <c r="J116" s="50">
        <f>IF($B116&gt;=Input!$C$22,100,"n.m.")</f>
        <v>100</v>
      </c>
    </row>
    <row r="117" spans="2:10" x14ac:dyDescent="0.15">
      <c r="B117" s="33">
        <f t="shared" si="5"/>
        <v>44097</v>
      </c>
      <c r="C117" s="160">
        <v>112</v>
      </c>
      <c r="D117" s="44">
        <f>IF($B117&lt;Input!$C$22,"n.m.",IF($B117=Input!$C$22,100,100*(1+(C117/INDEX(C$18:C$1845,MATCH(Input!$C$22,$B$18:$B$1845,0))-1))))</f>
        <v>112.00000000000001</v>
      </c>
      <c r="E117" s="52">
        <f t="shared" si="4"/>
        <v>-8.8495575221239076E-3</v>
      </c>
      <c r="F117" s="164">
        <v>220444</v>
      </c>
      <c r="G117" s="163">
        <v>6120</v>
      </c>
      <c r="H117" s="48">
        <f>IF($B117&lt;Input!$C$22,"n.m.",IF($B117=Input!$C$22,100,100*(1+(G117/INDEX(G$18:G$1845,MATCH(Input!$C$22,$B$18:$B$1845,0))-1))))</f>
        <v>153</v>
      </c>
      <c r="I117" s="46">
        <f t="shared" si="3"/>
        <v>-1.6313213703099683E-3</v>
      </c>
      <c r="J117" s="50">
        <f>IF($B117&gt;=Input!$C$22,100,"n.m.")</f>
        <v>100</v>
      </c>
    </row>
    <row r="118" spans="2:10" x14ac:dyDescent="0.15">
      <c r="B118" s="33">
        <f t="shared" si="5"/>
        <v>44096</v>
      </c>
      <c r="C118" s="160">
        <v>113</v>
      </c>
      <c r="D118" s="44">
        <f>IF($B118&lt;Input!$C$22,"n.m.",IF($B118=Input!$C$22,100,100*(1+(C118/INDEX(C$18:C$1845,MATCH(Input!$C$22,$B$18:$B$1845,0))-1))))</f>
        <v>112.99999999999999</v>
      </c>
      <c r="E118" s="52">
        <f t="shared" si="4"/>
        <v>-8.7719298245614308E-3</v>
      </c>
      <c r="F118" s="164">
        <v>439026</v>
      </c>
      <c r="G118" s="163">
        <v>6130</v>
      </c>
      <c r="H118" s="48">
        <f>IF($B118&lt;Input!$C$22,"n.m.",IF($B118=Input!$C$22,100,100*(1+(G118/INDEX(G$18:G$1845,MATCH(Input!$C$22,$B$18:$B$1845,0))-1))))</f>
        <v>153.25</v>
      </c>
      <c r="I118" s="46">
        <f t="shared" si="3"/>
        <v>-1.6286644951140072E-3</v>
      </c>
      <c r="J118" s="50">
        <f>IF($B118&gt;=Input!$C$22,100,"n.m.")</f>
        <v>100</v>
      </c>
    </row>
    <row r="119" spans="2:10" x14ac:dyDescent="0.15">
      <c r="B119" s="33">
        <f t="shared" si="5"/>
        <v>44095</v>
      </c>
      <c r="C119" s="160">
        <v>114</v>
      </c>
      <c r="D119" s="44">
        <f>IF($B119&lt;Input!$C$22,"n.m.",IF($B119=Input!$C$22,100,100*(1+(C119/INDEX(C$18:C$1845,MATCH(Input!$C$22,$B$18:$B$1845,0))-1))))</f>
        <v>113.99999999999999</v>
      </c>
      <c r="E119" s="52">
        <f t="shared" si="4"/>
        <v>-8.6956521739129933E-3</v>
      </c>
      <c r="F119" s="164">
        <v>435786</v>
      </c>
      <c r="G119" s="163">
        <v>6140</v>
      </c>
      <c r="H119" s="48">
        <f>IF($B119&lt;Input!$C$22,"n.m.",IF($B119=Input!$C$22,100,100*(1+(G119/INDEX(G$18:G$1845,MATCH(Input!$C$22,$B$18:$B$1845,0))-1))))</f>
        <v>153.5</v>
      </c>
      <c r="I119" s="46">
        <f t="shared" si="3"/>
        <v>-1.6260162601625661E-3</v>
      </c>
      <c r="J119" s="50">
        <f>IF($B119&gt;=Input!$C$22,100,"n.m.")</f>
        <v>100</v>
      </c>
    </row>
    <row r="120" spans="2:10" x14ac:dyDescent="0.15">
      <c r="B120" s="33">
        <f t="shared" si="5"/>
        <v>44094</v>
      </c>
      <c r="C120" s="160">
        <v>115</v>
      </c>
      <c r="D120" s="44">
        <f>IF($B120&lt;Input!$C$22,"n.m.",IF($B120=Input!$C$22,100,100*(1+(C120/INDEX(C$18:C$1845,MATCH(Input!$C$22,$B$18:$B$1845,0))-1))))</f>
        <v>114.99999999999999</v>
      </c>
      <c r="E120" s="52">
        <f t="shared" si="4"/>
        <v>-8.6206896551723755E-3</v>
      </c>
      <c r="F120" s="164">
        <v>418506</v>
      </c>
      <c r="G120" s="163">
        <v>6150</v>
      </c>
      <c r="H120" s="48">
        <f>IF($B120&lt;Input!$C$22,"n.m.",IF($B120=Input!$C$22,100,100*(1+(G120/INDEX(G$18:G$1845,MATCH(Input!$C$22,$B$18:$B$1845,0))-1))))</f>
        <v>153.75</v>
      </c>
      <c r="I120" s="46">
        <f t="shared" si="3"/>
        <v>-1.6233766233766378E-3</v>
      </c>
      <c r="J120" s="50">
        <f>IF($B120&gt;=Input!$C$22,100,"n.m.")</f>
        <v>100</v>
      </c>
    </row>
    <row r="121" spans="2:10" x14ac:dyDescent="0.15">
      <c r="B121" s="33">
        <f t="shared" si="5"/>
        <v>44093</v>
      </c>
      <c r="C121" s="160">
        <v>116</v>
      </c>
      <c r="D121" s="44">
        <f>IF($B121&lt;Input!$C$22,"n.m.",IF($B121=Input!$C$22,100,100*(1+(C121/INDEX(C$18:C$1845,MATCH(Input!$C$22,$B$18:$B$1845,0))-1))))</f>
        <v>115.99999999999999</v>
      </c>
      <c r="E121" s="52">
        <f t="shared" si="4"/>
        <v>-8.5470085470085166E-3</v>
      </c>
      <c r="F121" s="164">
        <v>293780</v>
      </c>
      <c r="G121" s="163">
        <v>6160</v>
      </c>
      <c r="H121" s="48">
        <f>IF($B121&lt;Input!$C$22,"n.m.",IF($B121=Input!$C$22,100,100*(1+(G121/INDEX(G$18:G$1845,MATCH(Input!$C$22,$B$18:$B$1845,0))-1))))</f>
        <v>154</v>
      </c>
      <c r="I121" s="46">
        <f t="shared" si="3"/>
        <v>-1.6207455429497752E-3</v>
      </c>
      <c r="J121" s="50">
        <f>IF($B121&gt;=Input!$C$22,100,"n.m.")</f>
        <v>100</v>
      </c>
    </row>
    <row r="122" spans="2:10" x14ac:dyDescent="0.15">
      <c r="B122" s="33">
        <f t="shared" si="5"/>
        <v>44092</v>
      </c>
      <c r="C122" s="160">
        <v>117</v>
      </c>
      <c r="D122" s="44">
        <f>IF($B122&lt;Input!$C$22,"n.m.",IF($B122=Input!$C$22,100,100*(1+(C122/INDEX(C$18:C$1845,MATCH(Input!$C$22,$B$18:$B$1845,0))-1))))</f>
        <v>117</v>
      </c>
      <c r="E122" s="52">
        <f t="shared" si="4"/>
        <v>-8.4745762711864181E-3</v>
      </c>
      <c r="F122" s="164">
        <v>425760</v>
      </c>
      <c r="G122" s="163">
        <v>6170</v>
      </c>
      <c r="H122" s="48">
        <f>IF($B122&lt;Input!$C$22,"n.m.",IF($B122=Input!$C$22,100,100*(1+(G122/INDEX(G$18:G$1845,MATCH(Input!$C$22,$B$18:$B$1845,0))-1))))</f>
        <v>154.25</v>
      </c>
      <c r="I122" s="46">
        <f t="shared" si="3"/>
        <v>-1.6181229773463146E-3</v>
      </c>
      <c r="J122" s="50">
        <f>IF($B122&gt;=Input!$C$22,100,"n.m.")</f>
        <v>100</v>
      </c>
    </row>
    <row r="123" spans="2:10" x14ac:dyDescent="0.15">
      <c r="B123" s="33">
        <f t="shared" si="5"/>
        <v>44091</v>
      </c>
      <c r="C123" s="160">
        <v>118</v>
      </c>
      <c r="D123" s="44">
        <f>IF($B123&lt;Input!$C$22,"n.m.",IF($B123=Input!$C$22,100,100*(1+(C123/INDEX(C$18:C$1845,MATCH(Input!$C$22,$B$18:$B$1845,0))-1))))</f>
        <v>118</v>
      </c>
      <c r="E123" s="52">
        <f t="shared" si="4"/>
        <v>-8.4033613445377853E-3</v>
      </c>
      <c r="F123" s="164">
        <v>281421</v>
      </c>
      <c r="G123" s="163">
        <v>6180</v>
      </c>
      <c r="H123" s="48">
        <f>IF($B123&lt;Input!$C$22,"n.m.",IF($B123=Input!$C$22,100,100*(1+(G123/INDEX(G$18:G$1845,MATCH(Input!$C$22,$B$18:$B$1845,0))-1))))</f>
        <v>154.5</v>
      </c>
      <c r="I123" s="46">
        <f t="shared" si="3"/>
        <v>-1.615508885298822E-3</v>
      </c>
      <c r="J123" s="50">
        <f>IF($B123&gt;=Input!$C$22,100,"n.m.")</f>
        <v>100</v>
      </c>
    </row>
    <row r="124" spans="2:10" x14ac:dyDescent="0.15">
      <c r="B124" s="33">
        <f t="shared" si="5"/>
        <v>44090</v>
      </c>
      <c r="C124" s="160">
        <v>119</v>
      </c>
      <c r="D124" s="44">
        <f>IF($B124&lt;Input!$C$22,"n.m.",IF($B124=Input!$C$22,100,100*(1+(C124/INDEX(C$18:C$1845,MATCH(Input!$C$22,$B$18:$B$1845,0))-1))))</f>
        <v>119</v>
      </c>
      <c r="E124" s="52">
        <f t="shared" si="4"/>
        <v>-8.3333333333333037E-3</v>
      </c>
      <c r="F124" s="164">
        <v>339735</v>
      </c>
      <c r="G124" s="163">
        <v>6190</v>
      </c>
      <c r="H124" s="48">
        <f>IF($B124&lt;Input!$C$22,"n.m.",IF($B124=Input!$C$22,100,100*(1+(G124/INDEX(G$18:G$1845,MATCH(Input!$C$22,$B$18:$B$1845,0))-1))))</f>
        <v>154.75</v>
      </c>
      <c r="I124" s="46">
        <f t="shared" si="3"/>
        <v>-1.612903225806428E-3</v>
      </c>
      <c r="J124" s="50">
        <f>IF($B124&gt;=Input!$C$22,100,"n.m.")</f>
        <v>100</v>
      </c>
    </row>
    <row r="125" spans="2:10" x14ac:dyDescent="0.15">
      <c r="B125" s="33">
        <f t="shared" si="5"/>
        <v>44089</v>
      </c>
      <c r="C125" s="160">
        <v>120</v>
      </c>
      <c r="D125" s="44">
        <f>IF($B125&lt;Input!$C$22,"n.m.",IF($B125=Input!$C$22,100,100*(1+(C125/INDEX(C$18:C$1845,MATCH(Input!$C$22,$B$18:$B$1845,0))-1))))</f>
        <v>120</v>
      </c>
      <c r="E125" s="52">
        <f t="shared" si="4"/>
        <v>-8.2644628099173278E-3</v>
      </c>
      <c r="F125" s="164">
        <v>378714</v>
      </c>
      <c r="G125" s="163">
        <v>6200</v>
      </c>
      <c r="H125" s="48">
        <f>IF($B125&lt;Input!$C$22,"n.m.",IF($B125=Input!$C$22,100,100*(1+(G125/INDEX(G$18:G$1845,MATCH(Input!$C$22,$B$18:$B$1845,0))-1))))</f>
        <v>155</v>
      </c>
      <c r="I125" s="46">
        <f t="shared" si="3"/>
        <v>-1.6103059581320522E-3</v>
      </c>
      <c r="J125" s="50">
        <f>IF($B125&gt;=Input!$C$22,100,"n.m.")</f>
        <v>100</v>
      </c>
    </row>
    <row r="126" spans="2:10" x14ac:dyDescent="0.15">
      <c r="B126" s="33">
        <f t="shared" si="5"/>
        <v>44088</v>
      </c>
      <c r="C126" s="160">
        <v>121</v>
      </c>
      <c r="D126" s="44">
        <f>IF($B126&lt;Input!$C$22,"n.m.",IF($B126=Input!$C$22,100,100*(1+(C126/INDEX(C$18:C$1845,MATCH(Input!$C$22,$B$18:$B$1845,0))-1))))</f>
        <v>121</v>
      </c>
      <c r="E126" s="52">
        <f t="shared" si="4"/>
        <v>-8.1967213114754189E-3</v>
      </c>
      <c r="F126" s="164">
        <v>213101</v>
      </c>
      <c r="G126" s="163">
        <v>6210</v>
      </c>
      <c r="H126" s="48">
        <f>IF($B126&lt;Input!$C$22,"n.m.",IF($B126=Input!$C$22,100,100*(1+(G126/INDEX(G$18:G$1845,MATCH(Input!$C$22,$B$18:$B$1845,0))-1))))</f>
        <v>155.25</v>
      </c>
      <c r="I126" s="46">
        <f t="shared" si="3"/>
        <v>-1.607717041800627E-3</v>
      </c>
      <c r="J126" s="50">
        <f>IF($B126&gt;=Input!$C$22,100,"n.m.")</f>
        <v>100</v>
      </c>
    </row>
    <row r="127" spans="2:10" x14ac:dyDescent="0.15">
      <c r="B127" s="33">
        <f t="shared" si="5"/>
        <v>44087</v>
      </c>
      <c r="C127" s="160">
        <v>122</v>
      </c>
      <c r="D127" s="44">
        <f>IF($B127&lt;Input!$C$22,"n.m.",IF($B127=Input!$C$22,100,100*(1+(C127/INDEX(C$18:C$1845,MATCH(Input!$C$22,$B$18:$B$1845,0))-1))))</f>
        <v>122</v>
      </c>
      <c r="E127" s="52">
        <f t="shared" si="4"/>
        <v>-8.1300813008130524E-3</v>
      </c>
      <c r="F127" s="164">
        <v>342590</v>
      </c>
      <c r="G127" s="163">
        <v>6220</v>
      </c>
      <c r="H127" s="48">
        <f>IF($B127&lt;Input!$C$22,"n.m.",IF($B127=Input!$C$22,100,100*(1+(G127/INDEX(G$18:G$1845,MATCH(Input!$C$22,$B$18:$B$1845,0))-1))))</f>
        <v>155.5</v>
      </c>
      <c r="I127" s="46">
        <f t="shared" si="3"/>
        <v>-1.6051364365970988E-3</v>
      </c>
      <c r="J127" s="50">
        <f>IF($B127&gt;=Input!$C$22,100,"n.m.")</f>
        <v>100</v>
      </c>
    </row>
    <row r="128" spans="2:10" x14ac:dyDescent="0.15">
      <c r="B128" s="33">
        <f t="shared" si="5"/>
        <v>44086</v>
      </c>
      <c r="C128" s="160">
        <v>123</v>
      </c>
      <c r="D128" s="44">
        <f>IF($B128&lt;Input!$C$22,"n.m.",IF($B128=Input!$C$22,100,100*(1+(C128/INDEX(C$18:C$1845,MATCH(Input!$C$22,$B$18:$B$1845,0))-1))))</f>
        <v>123</v>
      </c>
      <c r="E128" s="52">
        <f t="shared" si="4"/>
        <v>-8.0645161290322509E-3</v>
      </c>
      <c r="F128" s="164">
        <v>222878</v>
      </c>
      <c r="G128" s="163">
        <v>6230</v>
      </c>
      <c r="H128" s="48">
        <f>IF($B128&lt;Input!$C$22,"n.m.",IF($B128=Input!$C$22,100,100*(1+(G128/INDEX(G$18:G$1845,MATCH(Input!$C$22,$B$18:$B$1845,0))-1))))</f>
        <v>155.75</v>
      </c>
      <c r="I128" s="46">
        <f t="shared" si="3"/>
        <v>-1.6025641025640969E-3</v>
      </c>
      <c r="J128" s="50">
        <f>IF($B128&gt;=Input!$C$22,100,"n.m.")</f>
        <v>100</v>
      </c>
    </row>
    <row r="129" spans="2:10" x14ac:dyDescent="0.15">
      <c r="B129" s="33">
        <f t="shared" si="5"/>
        <v>44085</v>
      </c>
      <c r="C129" s="160">
        <v>124</v>
      </c>
      <c r="D129" s="44">
        <f>IF($B129&lt;Input!$C$22,"n.m.",IF($B129=Input!$C$22,100,100*(1+(C129/INDEX(C$18:C$1845,MATCH(Input!$C$22,$B$18:$B$1845,0))-1))))</f>
        <v>124</v>
      </c>
      <c r="E129" s="52">
        <f t="shared" si="4"/>
        <v>-8.0000000000000071E-3</v>
      </c>
      <c r="F129" s="164">
        <v>368576</v>
      </c>
      <c r="G129" s="163">
        <v>6240</v>
      </c>
      <c r="H129" s="48">
        <f>IF($B129&lt;Input!$C$22,"n.m.",IF($B129=Input!$C$22,100,100*(1+(G129/INDEX(G$18:G$1845,MATCH(Input!$C$22,$B$18:$B$1845,0))-1))))</f>
        <v>156</v>
      </c>
      <c r="I129" s="46">
        <f t="shared" si="3"/>
        <v>-1.6000000000000458E-3</v>
      </c>
      <c r="J129" s="50">
        <f>IF($B129&gt;=Input!$C$22,100,"n.m.")</f>
        <v>100</v>
      </c>
    </row>
    <row r="130" spans="2:10" x14ac:dyDescent="0.15">
      <c r="B130" s="33">
        <f t="shared" si="5"/>
        <v>44084</v>
      </c>
      <c r="C130" s="160">
        <v>125</v>
      </c>
      <c r="D130" s="44">
        <f>IF($B130&lt;Input!$C$22,"n.m.",IF($B130=Input!$C$22,100,100*(1+(C130/INDEX(C$18:C$1845,MATCH(Input!$C$22,$B$18:$B$1845,0))-1))))</f>
        <v>125</v>
      </c>
      <c r="E130" s="52">
        <f t="shared" si="4"/>
        <v>-7.9365079365079083E-3</v>
      </c>
      <c r="F130" s="164">
        <v>499541</v>
      </c>
      <c r="G130" s="163">
        <v>6250</v>
      </c>
      <c r="H130" s="48">
        <f>IF($B130&lt;Input!$C$22,"n.m.",IF($B130=Input!$C$22,100,100*(1+(G130/INDEX(G$18:G$1845,MATCH(Input!$C$22,$B$18:$B$1845,0))-1))))</f>
        <v>156.25</v>
      </c>
      <c r="I130" s="46">
        <f t="shared" si="3"/>
        <v>-1.5974440894568342E-3</v>
      </c>
      <c r="J130" s="50">
        <f>IF($B130&gt;=Input!$C$22,100,"n.m.")</f>
        <v>100</v>
      </c>
    </row>
    <row r="131" spans="2:10" x14ac:dyDescent="0.15">
      <c r="B131" s="33">
        <f t="shared" si="5"/>
        <v>44083</v>
      </c>
      <c r="C131" s="160">
        <v>126</v>
      </c>
      <c r="D131" s="44">
        <f>IF($B131&lt;Input!$C$22,"n.m.",IF($B131=Input!$C$22,100,100*(1+(C131/INDEX(C$18:C$1845,MATCH(Input!$C$22,$B$18:$B$1845,0))-1))))</f>
        <v>126</v>
      </c>
      <c r="E131" s="52">
        <f t="shared" si="4"/>
        <v>-7.8740157480314821E-3</v>
      </c>
      <c r="F131" s="164">
        <v>305060</v>
      </c>
      <c r="G131" s="163">
        <v>6260</v>
      </c>
      <c r="H131" s="48">
        <f>IF($B131&lt;Input!$C$22,"n.m.",IF($B131=Input!$C$22,100,100*(1+(G131/INDEX(G$18:G$1845,MATCH(Input!$C$22,$B$18:$B$1845,0))-1))))</f>
        <v>156.5</v>
      </c>
      <c r="I131" s="46">
        <f t="shared" si="3"/>
        <v>-1.5948963317384823E-3</v>
      </c>
      <c r="J131" s="50">
        <f>IF($B131&gt;=Input!$C$22,100,"n.m.")</f>
        <v>100</v>
      </c>
    </row>
    <row r="132" spans="2:10" x14ac:dyDescent="0.15">
      <c r="B132" s="33">
        <f t="shared" si="5"/>
        <v>44082</v>
      </c>
      <c r="C132" s="160">
        <v>127</v>
      </c>
      <c r="D132" s="44">
        <f>IF($B132&lt;Input!$C$22,"n.m.",IF($B132=Input!$C$22,100,100*(1+(C132/INDEX(C$18:C$1845,MATCH(Input!$C$22,$B$18:$B$1845,0))-1))))</f>
        <v>127</v>
      </c>
      <c r="E132" s="52">
        <f t="shared" si="4"/>
        <v>-7.8125E-3</v>
      </c>
      <c r="F132" s="164">
        <v>240695</v>
      </c>
      <c r="G132" s="163">
        <v>6270</v>
      </c>
      <c r="H132" s="48">
        <f>IF($B132&lt;Input!$C$22,"n.m.",IF($B132=Input!$C$22,100,100*(1+(G132/INDEX(G$18:G$1845,MATCH(Input!$C$22,$B$18:$B$1845,0))-1))))</f>
        <v>156.75</v>
      </c>
      <c r="I132" s="46">
        <f t="shared" si="3"/>
        <v>-1.5923566878981443E-3</v>
      </c>
      <c r="J132" s="50">
        <f>IF($B132&gt;=Input!$C$22,100,"n.m.")</f>
        <v>100</v>
      </c>
    </row>
    <row r="133" spans="2:10" x14ac:dyDescent="0.15">
      <c r="B133" s="33">
        <f t="shared" si="5"/>
        <v>44081</v>
      </c>
      <c r="C133" s="160">
        <v>128</v>
      </c>
      <c r="D133" s="44">
        <f>IF($B133&lt;Input!$C$22,"n.m.",IF($B133=Input!$C$22,100,100*(1+(C133/INDEX(C$18:C$1845,MATCH(Input!$C$22,$B$18:$B$1845,0))-1))))</f>
        <v>128</v>
      </c>
      <c r="E133" s="52">
        <f t="shared" si="4"/>
        <v>-7.7519379844961378E-3</v>
      </c>
      <c r="F133" s="164">
        <v>313709</v>
      </c>
      <c r="G133" s="163">
        <v>6280</v>
      </c>
      <c r="H133" s="48">
        <f>IF($B133&lt;Input!$C$22,"n.m.",IF($B133=Input!$C$22,100,100*(1+(G133/INDEX(G$18:G$1845,MATCH(Input!$C$22,$B$18:$B$1845,0))-1))))</f>
        <v>157</v>
      </c>
      <c r="I133" s="46">
        <f t="shared" si="3"/>
        <v>-1.5898251192368873E-3</v>
      </c>
      <c r="J133" s="50">
        <f>IF($B133&gt;=Input!$C$22,100,"n.m.")</f>
        <v>100</v>
      </c>
    </row>
    <row r="134" spans="2:10" x14ac:dyDescent="0.15">
      <c r="B134" s="33">
        <f t="shared" si="5"/>
        <v>44080</v>
      </c>
      <c r="C134" s="160">
        <v>129</v>
      </c>
      <c r="D134" s="44">
        <f>IF($B134&lt;Input!$C$22,"n.m.",IF($B134=Input!$C$22,100,100*(1+(C134/INDEX(C$18:C$1845,MATCH(Input!$C$22,$B$18:$B$1845,0))-1))))</f>
        <v>129</v>
      </c>
      <c r="E134" s="52">
        <f t="shared" si="4"/>
        <v>-7.692307692307665E-3</v>
      </c>
      <c r="F134" s="164">
        <v>222005</v>
      </c>
      <c r="G134" s="163">
        <v>6290</v>
      </c>
      <c r="H134" s="48">
        <f>IF($B134&lt;Input!$C$22,"n.m.",IF($B134=Input!$C$22,100,100*(1+(G134/INDEX(G$18:G$1845,MATCH(Input!$C$22,$B$18:$B$1845,0))-1))))</f>
        <v>157.25</v>
      </c>
      <c r="I134" s="46">
        <f t="shared" si="3"/>
        <v>-1.5873015873015817E-3</v>
      </c>
      <c r="J134" s="50">
        <f>IF($B134&gt;=Input!$C$22,100,"n.m.")</f>
        <v>100</v>
      </c>
    </row>
    <row r="135" spans="2:10" x14ac:dyDescent="0.15">
      <c r="B135" s="33">
        <f t="shared" si="5"/>
        <v>44079</v>
      </c>
      <c r="C135" s="160">
        <v>130</v>
      </c>
      <c r="D135" s="44">
        <f>IF($B135&lt;Input!$C$22,"n.m.",IF($B135=Input!$C$22,100,100*(1+(C135/INDEX(C$18:C$1845,MATCH(Input!$C$22,$B$18:$B$1845,0))-1))))</f>
        <v>130</v>
      </c>
      <c r="E135" s="52">
        <f t="shared" si="4"/>
        <v>-7.6335877862595547E-3</v>
      </c>
      <c r="F135" s="164">
        <v>244117</v>
      </c>
      <c r="G135" s="163">
        <v>6300</v>
      </c>
      <c r="H135" s="48">
        <f>IF($B135&lt;Input!$C$22,"n.m.",IF($B135=Input!$C$22,100,100*(1+(G135/INDEX(G$18:G$1845,MATCH(Input!$C$22,$B$18:$B$1845,0))-1))))</f>
        <v>157.5</v>
      </c>
      <c r="I135" s="46">
        <f t="shared" si="3"/>
        <v>-1.5847860538826808E-3</v>
      </c>
      <c r="J135" s="50">
        <f>IF($B135&gt;=Input!$C$22,100,"n.m.")</f>
        <v>100</v>
      </c>
    </row>
    <row r="136" spans="2:10" x14ac:dyDescent="0.15">
      <c r="B136" s="33">
        <f t="shared" si="5"/>
        <v>44078</v>
      </c>
      <c r="C136" s="160">
        <v>131</v>
      </c>
      <c r="D136" s="44">
        <f>IF($B136&lt;Input!$C$22,"n.m.",IF($B136=Input!$C$22,100,100*(1+(C136/INDEX(C$18:C$1845,MATCH(Input!$C$22,$B$18:$B$1845,0))-1))))</f>
        <v>131</v>
      </c>
      <c r="E136" s="52">
        <f t="shared" si="4"/>
        <v>-7.575757575757569E-3</v>
      </c>
      <c r="F136" s="164">
        <v>341645</v>
      </c>
      <c r="G136" s="163">
        <v>6310</v>
      </c>
      <c r="H136" s="48">
        <f>IF($B136&lt;Input!$C$22,"n.m.",IF($B136=Input!$C$22,100,100*(1+(G136/INDEX(G$18:G$1845,MATCH(Input!$C$22,$B$18:$B$1845,0))-1))))</f>
        <v>157.75</v>
      </c>
      <c r="I136" s="46">
        <f t="shared" si="3"/>
        <v>-1.5822784810126667E-3</v>
      </c>
      <c r="J136" s="50">
        <f>IF($B136&gt;=Input!$C$22,100,"n.m.")</f>
        <v>100</v>
      </c>
    </row>
    <row r="137" spans="2:10" x14ac:dyDescent="0.15">
      <c r="B137" s="33">
        <f t="shared" si="5"/>
        <v>44077</v>
      </c>
      <c r="C137" s="160">
        <v>132</v>
      </c>
      <c r="D137" s="44">
        <f>IF($B137&lt;Input!$C$22,"n.m.",IF($B137=Input!$C$22,100,100*(1+(C137/INDEX(C$18:C$1845,MATCH(Input!$C$22,$B$18:$B$1845,0))-1))))</f>
        <v>132</v>
      </c>
      <c r="E137" s="52">
        <f t="shared" si="4"/>
        <v>-7.5187969924812581E-3</v>
      </c>
      <c r="F137" s="164">
        <v>338054</v>
      </c>
      <c r="G137" s="163">
        <v>6320</v>
      </c>
      <c r="H137" s="48">
        <f>IF($B137&lt;Input!$C$22,"n.m.",IF($B137=Input!$C$22,100,100*(1+(G137/INDEX(G$18:G$1845,MATCH(Input!$C$22,$B$18:$B$1845,0))-1))))</f>
        <v>158</v>
      </c>
      <c r="I137" s="46">
        <f t="shared" si="3"/>
        <v>-1.5797788309637184E-3</v>
      </c>
      <c r="J137" s="50">
        <f>IF($B137&gt;=Input!$C$22,100,"n.m.")</f>
        <v>100</v>
      </c>
    </row>
    <row r="138" spans="2:10" x14ac:dyDescent="0.15">
      <c r="B138" s="33">
        <f t="shared" si="5"/>
        <v>44076</v>
      </c>
      <c r="C138" s="160">
        <v>133</v>
      </c>
      <c r="D138" s="44">
        <f>IF($B138&lt;Input!$C$22,"n.m.",IF($B138=Input!$C$22,100,100*(1+(C138/INDEX(C$18:C$1845,MATCH(Input!$C$22,$B$18:$B$1845,0))-1))))</f>
        <v>133</v>
      </c>
      <c r="E138" s="52">
        <f t="shared" si="4"/>
        <v>-7.4626865671642006E-3</v>
      </c>
      <c r="F138" s="164">
        <v>272757</v>
      </c>
      <c r="G138" s="163">
        <v>6330</v>
      </c>
      <c r="H138" s="48">
        <f>IF($B138&lt;Input!$C$22,"n.m.",IF($B138=Input!$C$22,100,100*(1+(G138/INDEX(G$18:G$1845,MATCH(Input!$C$22,$B$18:$B$1845,0))-1))))</f>
        <v>158.25</v>
      </c>
      <c r="I138" s="46">
        <f t="shared" si="3"/>
        <v>-1.577287066246047E-3</v>
      </c>
      <c r="J138" s="50">
        <f>IF($B138&gt;=Input!$C$22,100,"n.m.")</f>
        <v>100</v>
      </c>
    </row>
    <row r="139" spans="2:10" x14ac:dyDescent="0.15">
      <c r="B139" s="33">
        <f t="shared" si="5"/>
        <v>44075</v>
      </c>
      <c r="C139" s="160">
        <v>134</v>
      </c>
      <c r="D139" s="44">
        <f>IF($B139&lt;Input!$C$22,"n.m.",IF($B139=Input!$C$22,100,100*(1+(C139/INDEX(C$18:C$1845,MATCH(Input!$C$22,$B$18:$B$1845,0))-1))))</f>
        <v>134</v>
      </c>
      <c r="E139" s="52">
        <f t="shared" si="4"/>
        <v>-7.4074074074074181E-3</v>
      </c>
      <c r="F139" s="164">
        <v>312013</v>
      </c>
      <c r="G139" s="163">
        <v>6340</v>
      </c>
      <c r="H139" s="48">
        <f>IF($B139&lt;Input!$C$22,"n.m.",IF($B139=Input!$C$22,100,100*(1+(G139/INDEX(G$18:G$1845,MATCH(Input!$C$22,$B$18:$B$1845,0))-1))))</f>
        <v>158.5</v>
      </c>
      <c r="I139" s="46">
        <f t="shared" si="3"/>
        <v>-1.5748031496063408E-3</v>
      </c>
      <c r="J139" s="50">
        <f>IF($B139&gt;=Input!$C$22,100,"n.m.")</f>
        <v>100</v>
      </c>
    </row>
    <row r="140" spans="2:10" x14ac:dyDescent="0.15">
      <c r="B140" s="33">
        <f t="shared" si="5"/>
        <v>44074</v>
      </c>
      <c r="C140" s="160">
        <v>135</v>
      </c>
      <c r="D140" s="44">
        <f>IF($B140&lt;Input!$C$22,"n.m.",IF($B140=Input!$C$22,100,100*(1+(C140/INDEX(C$18:C$1845,MATCH(Input!$C$22,$B$18:$B$1845,0))-1))))</f>
        <v>135</v>
      </c>
      <c r="E140" s="52">
        <f t="shared" si="4"/>
        <v>-7.3529411764705621E-3</v>
      </c>
      <c r="F140" s="164">
        <v>273923</v>
      </c>
      <c r="G140" s="163">
        <v>6350</v>
      </c>
      <c r="H140" s="48">
        <f>IF($B140&lt;Input!$C$22,"n.m.",IF($B140=Input!$C$22,100,100*(1+(G140/INDEX(G$18:G$1845,MATCH(Input!$C$22,$B$18:$B$1845,0))-1))))</f>
        <v>158.75</v>
      </c>
      <c r="I140" s="46">
        <f t="shared" si="3"/>
        <v>-1.5723270440252124E-3</v>
      </c>
      <c r="J140" s="50">
        <f>IF($B140&gt;=Input!$C$22,100,"n.m.")</f>
        <v>100</v>
      </c>
    </row>
    <row r="141" spans="2:10" x14ac:dyDescent="0.15">
      <c r="B141" s="33">
        <f t="shared" si="5"/>
        <v>44073</v>
      </c>
      <c r="C141" s="160">
        <v>136</v>
      </c>
      <c r="D141" s="44">
        <f>IF($B141&lt;Input!$C$22,"n.m.",IF($B141=Input!$C$22,100,100*(1+(C141/INDEX(C$18:C$1845,MATCH(Input!$C$22,$B$18:$B$1845,0))-1))))</f>
        <v>136</v>
      </c>
      <c r="E141" s="52">
        <f t="shared" si="4"/>
        <v>-7.2992700729926918E-3</v>
      </c>
      <c r="F141" s="164">
        <v>387272</v>
      </c>
      <c r="G141" s="163">
        <v>6360</v>
      </c>
      <c r="H141" s="48">
        <f>IF($B141&lt;Input!$C$22,"n.m.",IF($B141=Input!$C$22,100,100*(1+(G141/INDEX(G$18:G$1845,MATCH(Input!$C$22,$B$18:$B$1845,0))-1))))</f>
        <v>159</v>
      </c>
      <c r="I141" s="46">
        <f t="shared" si="3"/>
        <v>-1.5698587127158659E-3</v>
      </c>
      <c r="J141" s="50">
        <f>IF($B141&gt;=Input!$C$22,100,"n.m.")</f>
        <v>100</v>
      </c>
    </row>
    <row r="142" spans="2:10" x14ac:dyDescent="0.15">
      <c r="B142" s="33">
        <f t="shared" si="5"/>
        <v>44072</v>
      </c>
      <c r="C142" s="160">
        <v>137</v>
      </c>
      <c r="D142" s="44">
        <f>IF($B142&lt;Input!$C$22,"n.m.",IF($B142=Input!$C$22,100,100*(1+(C142/INDEX(C$18:C$1845,MATCH(Input!$C$22,$B$18:$B$1845,0))-1))))</f>
        <v>137</v>
      </c>
      <c r="E142" s="52">
        <f t="shared" si="4"/>
        <v>-7.2463768115942351E-3</v>
      </c>
      <c r="F142" s="164">
        <v>430373</v>
      </c>
      <c r="G142" s="163">
        <v>6370</v>
      </c>
      <c r="H142" s="48">
        <f>IF($B142&lt;Input!$C$22,"n.m.",IF($B142=Input!$C$22,100,100*(1+(G142/INDEX(G$18:G$1845,MATCH(Input!$C$22,$B$18:$B$1845,0))-1))))</f>
        <v>159.25</v>
      </c>
      <c r="I142" s="46">
        <f t="shared" si="3"/>
        <v>-1.5673981191222097E-3</v>
      </c>
      <c r="J142" s="50">
        <f>IF($B142&gt;=Input!$C$22,100,"n.m.")</f>
        <v>100</v>
      </c>
    </row>
    <row r="143" spans="2:10" x14ac:dyDescent="0.15">
      <c r="B143" s="33">
        <f t="shared" si="5"/>
        <v>44071</v>
      </c>
      <c r="C143" s="160">
        <v>138</v>
      </c>
      <c r="D143" s="44">
        <f>IF($B143&lt;Input!$C$22,"n.m.",IF($B143=Input!$C$22,100,100*(1+(C143/INDEX(C$18:C$1845,MATCH(Input!$C$22,$B$18:$B$1845,0))-1))))</f>
        <v>138</v>
      </c>
      <c r="E143" s="52">
        <f t="shared" si="4"/>
        <v>-7.194244604316502E-3</v>
      </c>
      <c r="F143" s="164">
        <v>424963</v>
      </c>
      <c r="G143" s="163">
        <v>6380</v>
      </c>
      <c r="H143" s="48">
        <f>IF($B143&lt;Input!$C$22,"n.m.",IF($B143=Input!$C$22,100,100*(1+(G143/INDEX(G$18:G$1845,MATCH(Input!$C$22,$B$18:$B$1845,0))-1))))</f>
        <v>159.5</v>
      </c>
      <c r="I143" s="46">
        <f t="shared" si="3"/>
        <v>-1.5649452269170805E-3</v>
      </c>
      <c r="J143" s="50">
        <f>IF($B143&gt;=Input!$C$22,100,"n.m.")</f>
        <v>100</v>
      </c>
    </row>
    <row r="144" spans="2:10" x14ac:dyDescent="0.15">
      <c r="B144" s="33">
        <f t="shared" si="5"/>
        <v>44070</v>
      </c>
      <c r="C144" s="160">
        <v>139</v>
      </c>
      <c r="D144" s="44">
        <f>IF($B144&lt;Input!$C$22,"n.m.",IF($B144=Input!$C$22,100,100*(1+(C144/INDEX(C$18:C$1845,MATCH(Input!$C$22,$B$18:$B$1845,0))-1))))</f>
        <v>139</v>
      </c>
      <c r="E144" s="52">
        <f t="shared" si="4"/>
        <v>-7.1428571428571175E-3</v>
      </c>
      <c r="F144" s="164">
        <v>237598</v>
      </c>
      <c r="G144" s="163">
        <v>6390</v>
      </c>
      <c r="H144" s="48">
        <f>IF($B144&lt;Input!$C$22,"n.m.",IF($B144=Input!$C$22,100,100*(1+(G144/INDEX(G$18:G$1845,MATCH(Input!$C$22,$B$18:$B$1845,0))-1))))</f>
        <v>159.75</v>
      </c>
      <c r="I144" s="46">
        <f t="shared" si="3"/>
        <v>-1.5625000000000222E-3</v>
      </c>
      <c r="J144" s="50">
        <f>IF($B144&gt;=Input!$C$22,100,"n.m.")</f>
        <v>100</v>
      </c>
    </row>
    <row r="145" spans="2:10" x14ac:dyDescent="0.15">
      <c r="B145" s="33">
        <f t="shared" si="5"/>
        <v>44069</v>
      </c>
      <c r="C145" s="160">
        <v>140</v>
      </c>
      <c r="D145" s="44">
        <f>IF($B145&lt;Input!$C$22,"n.m.",IF($B145=Input!$C$22,100,100*(1+(C145/INDEX(C$18:C$1845,MATCH(Input!$C$22,$B$18:$B$1845,0))-1))))</f>
        <v>140</v>
      </c>
      <c r="E145" s="52">
        <f t="shared" si="4"/>
        <v>-7.0921985815602939E-3</v>
      </c>
      <c r="F145" s="164">
        <v>395861</v>
      </c>
      <c r="G145" s="163">
        <v>6400</v>
      </c>
      <c r="H145" s="48">
        <f>IF($B145&lt;Input!$C$22,"n.m.",IF($B145=Input!$C$22,100,100*(1+(G145/INDEX(G$18:G$1845,MATCH(Input!$C$22,$B$18:$B$1845,0))-1))))</f>
        <v>160</v>
      </c>
      <c r="I145" s="46">
        <f t="shared" si="3"/>
        <v>-1.5600624024960652E-3</v>
      </c>
      <c r="J145" s="50">
        <f>IF($B145&gt;=Input!$C$22,100,"n.m.")</f>
        <v>100</v>
      </c>
    </row>
    <row r="146" spans="2:10" x14ac:dyDescent="0.15">
      <c r="B146" s="33">
        <f t="shared" si="5"/>
        <v>44068</v>
      </c>
      <c r="C146" s="160">
        <v>141</v>
      </c>
      <c r="D146" s="44">
        <f>IF($B146&lt;Input!$C$22,"n.m.",IF($B146=Input!$C$22,100,100*(1+(C146/INDEX(C$18:C$1845,MATCH(Input!$C$22,$B$18:$B$1845,0))-1))))</f>
        <v>141</v>
      </c>
      <c r="E146" s="52">
        <f t="shared" si="4"/>
        <v>-7.0422535211267512E-3</v>
      </c>
      <c r="F146" s="164">
        <v>304533</v>
      </c>
      <c r="G146" s="163">
        <v>6410</v>
      </c>
      <c r="H146" s="48">
        <f>IF($B146&lt;Input!$C$22,"n.m.",IF($B146=Input!$C$22,100,100*(1+(G146/INDEX(G$18:G$1845,MATCH(Input!$C$22,$B$18:$B$1845,0))-1))))</f>
        <v>160.25</v>
      </c>
      <c r="I146" s="46">
        <f t="shared" ref="I146:I209" si="6">G146/G147-1</f>
        <v>-1.5576323987538387E-3</v>
      </c>
      <c r="J146" s="50">
        <f>IF($B146&gt;=Input!$C$22,100,"n.m.")</f>
        <v>100</v>
      </c>
    </row>
    <row r="147" spans="2:10" x14ac:dyDescent="0.15">
      <c r="B147" s="33">
        <f t="shared" si="5"/>
        <v>44067</v>
      </c>
      <c r="C147" s="160">
        <v>142</v>
      </c>
      <c r="D147" s="44">
        <f>IF($B147&lt;Input!$C$22,"n.m.",IF($B147=Input!$C$22,100,100*(1+(C147/INDEX(C$18:C$1845,MATCH(Input!$C$22,$B$18:$B$1845,0))-1))))</f>
        <v>142</v>
      </c>
      <c r="E147" s="52">
        <f t="shared" ref="E147:E210" si="7">C147/C148-1</f>
        <v>-6.9930069930069783E-3</v>
      </c>
      <c r="F147" s="164">
        <v>353151</v>
      </c>
      <c r="G147" s="163">
        <v>6420</v>
      </c>
      <c r="H147" s="48">
        <f>IF($B147&lt;Input!$C$22,"n.m.",IF($B147=Input!$C$22,100,100*(1+(G147/INDEX(G$18:G$1845,MATCH(Input!$C$22,$B$18:$B$1845,0))-1))))</f>
        <v>160.5</v>
      </c>
      <c r="I147" s="46">
        <f t="shared" si="6"/>
        <v>-1.5552099533436836E-3</v>
      </c>
      <c r="J147" s="50">
        <f>IF($B147&gt;=Input!$C$22,100,"n.m.")</f>
        <v>100</v>
      </c>
    </row>
    <row r="148" spans="2:10" x14ac:dyDescent="0.15">
      <c r="B148" s="33">
        <f t="shared" ref="B148:B211" si="8">B147-1</f>
        <v>44066</v>
      </c>
      <c r="C148" s="160">
        <v>143</v>
      </c>
      <c r="D148" s="44">
        <f>IF($B148&lt;Input!$C$22,"n.m.",IF($B148=Input!$C$22,100,100*(1+(C148/INDEX(C$18:C$1845,MATCH(Input!$C$22,$B$18:$B$1845,0))-1))))</f>
        <v>143</v>
      </c>
      <c r="E148" s="52">
        <f t="shared" si="7"/>
        <v>-6.9444444444444198E-3</v>
      </c>
      <c r="F148" s="164">
        <v>433123</v>
      </c>
      <c r="G148" s="163">
        <v>6430</v>
      </c>
      <c r="H148" s="48">
        <f>IF($B148&lt;Input!$C$22,"n.m.",IF($B148=Input!$C$22,100,100*(1+(G148/INDEX(G$18:G$1845,MATCH(Input!$C$22,$B$18:$B$1845,0))-1))))</f>
        <v>160.75</v>
      </c>
      <c r="I148" s="46">
        <f t="shared" si="6"/>
        <v>-1.5527950310558758E-3</v>
      </c>
      <c r="J148" s="50">
        <f>IF($B148&gt;=Input!$C$22,100,"n.m.")</f>
        <v>100</v>
      </c>
    </row>
    <row r="149" spans="2:10" x14ac:dyDescent="0.15">
      <c r="B149" s="33">
        <f t="shared" si="8"/>
        <v>44065</v>
      </c>
      <c r="C149" s="160">
        <v>144</v>
      </c>
      <c r="D149" s="44">
        <f>IF($B149&lt;Input!$C$22,"n.m.",IF($B149=Input!$C$22,100,100*(1+(C149/INDEX(C$18:C$1845,MATCH(Input!$C$22,$B$18:$B$1845,0))-1))))</f>
        <v>144</v>
      </c>
      <c r="E149" s="52">
        <f t="shared" si="7"/>
        <v>-6.8965517241379448E-3</v>
      </c>
      <c r="F149" s="164">
        <v>412750</v>
      </c>
      <c r="G149" s="163">
        <v>6440</v>
      </c>
      <c r="H149" s="48">
        <f>IF($B149&lt;Input!$C$22,"n.m.",IF($B149=Input!$C$22,100,100*(1+(G149/INDEX(G$18:G$1845,MATCH(Input!$C$22,$B$18:$B$1845,0))-1))))</f>
        <v>161</v>
      </c>
      <c r="I149" s="46">
        <f t="shared" si="6"/>
        <v>-1.5503875968991832E-3</v>
      </c>
      <c r="J149" s="50">
        <f>IF($B149&gt;=Input!$C$22,100,"n.m.")</f>
        <v>100</v>
      </c>
    </row>
    <row r="150" spans="2:10" x14ac:dyDescent="0.15">
      <c r="B150" s="33">
        <f t="shared" si="8"/>
        <v>44064</v>
      </c>
      <c r="C150" s="160">
        <v>145</v>
      </c>
      <c r="D150" s="44">
        <f>IF($B150&lt;Input!$C$22,"n.m.",IF($B150=Input!$C$22,100,100*(1+(C150/INDEX(C$18:C$1845,MATCH(Input!$C$22,$B$18:$B$1845,0))-1))))</f>
        <v>145</v>
      </c>
      <c r="E150" s="52">
        <f t="shared" si="7"/>
        <v>-6.8493150684931781E-3</v>
      </c>
      <c r="F150" s="164">
        <v>353564</v>
      </c>
      <c r="G150" s="163">
        <v>6450</v>
      </c>
      <c r="H150" s="48">
        <f>IF($B150&lt;Input!$C$22,"n.m.",IF($B150=Input!$C$22,100,100*(1+(G150/INDEX(G$18:G$1845,MATCH(Input!$C$22,$B$18:$B$1845,0))-1))))</f>
        <v>161.25</v>
      </c>
      <c r="I150" s="46">
        <f t="shared" si="6"/>
        <v>-1.5479876160990891E-3</v>
      </c>
      <c r="J150" s="50">
        <f>IF($B150&gt;=Input!$C$22,100,"n.m.")</f>
        <v>100</v>
      </c>
    </row>
    <row r="151" spans="2:10" x14ac:dyDescent="0.15">
      <c r="B151" s="33">
        <f t="shared" si="8"/>
        <v>44063</v>
      </c>
      <c r="C151" s="160">
        <v>146</v>
      </c>
      <c r="D151" s="44">
        <f>IF($B151&lt;Input!$C$22,"n.m.",IF($B151=Input!$C$22,100,100*(1+(C151/INDEX(C$18:C$1845,MATCH(Input!$C$22,$B$18:$B$1845,0))-1))))</f>
        <v>146</v>
      </c>
      <c r="E151" s="52">
        <f t="shared" si="7"/>
        <v>-6.8027210884353817E-3</v>
      </c>
      <c r="F151" s="164">
        <v>289937</v>
      </c>
      <c r="G151" s="163">
        <v>6460</v>
      </c>
      <c r="H151" s="48">
        <f>IF($B151&lt;Input!$C$22,"n.m.",IF($B151=Input!$C$22,100,100*(1+(G151/INDEX(G$18:G$1845,MATCH(Input!$C$22,$B$18:$B$1845,0))-1))))</f>
        <v>161.5</v>
      </c>
      <c r="I151" s="46">
        <f t="shared" si="6"/>
        <v>-1.5455950540957941E-3</v>
      </c>
      <c r="J151" s="50">
        <f>IF($B151&gt;=Input!$C$22,100,"n.m.")</f>
        <v>100</v>
      </c>
    </row>
    <row r="152" spans="2:10" x14ac:dyDescent="0.15">
      <c r="B152" s="33">
        <f t="shared" si="8"/>
        <v>44062</v>
      </c>
      <c r="C152" s="160">
        <v>147</v>
      </c>
      <c r="D152" s="44">
        <f>IF($B152&lt;Input!$C$22,"n.m.",IF($B152=Input!$C$22,100,100*(1+(C152/INDEX(C$18:C$1845,MATCH(Input!$C$22,$B$18:$B$1845,0))-1))))</f>
        <v>147</v>
      </c>
      <c r="E152" s="52">
        <f t="shared" si="7"/>
        <v>-6.7567567567567988E-3</v>
      </c>
      <c r="F152" s="164">
        <v>305488</v>
      </c>
      <c r="G152" s="163">
        <v>6470</v>
      </c>
      <c r="H152" s="48">
        <f>IF($B152&lt;Input!$C$22,"n.m.",IF($B152=Input!$C$22,100,100*(1+(G152/INDEX(G$18:G$1845,MATCH(Input!$C$22,$B$18:$B$1845,0))-1))))</f>
        <v>161.75</v>
      </c>
      <c r="I152" s="46">
        <f t="shared" si="6"/>
        <v>-1.5432098765432167E-3</v>
      </c>
      <c r="J152" s="50">
        <f>IF($B152&gt;=Input!$C$22,100,"n.m.")</f>
        <v>100</v>
      </c>
    </row>
    <row r="153" spans="2:10" x14ac:dyDescent="0.15">
      <c r="B153" s="33">
        <f t="shared" si="8"/>
        <v>44061</v>
      </c>
      <c r="C153" s="160">
        <v>148</v>
      </c>
      <c r="D153" s="44">
        <f>IF($B153&lt;Input!$C$22,"n.m.",IF($B153=Input!$C$22,100,100*(1+(C153/INDEX(C$18:C$1845,MATCH(Input!$C$22,$B$18:$B$1845,0))-1))))</f>
        <v>148</v>
      </c>
      <c r="E153" s="52">
        <f t="shared" si="7"/>
        <v>-6.7114093959731447E-3</v>
      </c>
      <c r="F153" s="164">
        <v>354125</v>
      </c>
      <c r="G153" s="163">
        <v>6480</v>
      </c>
      <c r="H153" s="48">
        <f>IF($B153&lt;Input!$C$22,"n.m.",IF($B153=Input!$C$22,100,100*(1+(G153/INDEX(G$18:G$1845,MATCH(Input!$C$22,$B$18:$B$1845,0))-1))))</f>
        <v>162</v>
      </c>
      <c r="I153" s="46">
        <f t="shared" si="6"/>
        <v>-1.5408320493066618E-3</v>
      </c>
      <c r="J153" s="50">
        <f>IF($B153&gt;=Input!$C$22,100,"n.m.")</f>
        <v>100</v>
      </c>
    </row>
    <row r="154" spans="2:10" x14ac:dyDescent="0.15">
      <c r="B154" s="33">
        <f t="shared" si="8"/>
        <v>44060</v>
      </c>
      <c r="C154" s="160">
        <v>149</v>
      </c>
      <c r="D154" s="44">
        <f>IF($B154&lt;Input!$C$22,"n.m.",IF($B154=Input!$C$22,100,100*(1+(C154/INDEX(C$18:C$1845,MATCH(Input!$C$22,$B$18:$B$1845,0))-1))))</f>
        <v>149</v>
      </c>
      <c r="E154" s="52">
        <f t="shared" si="7"/>
        <v>-6.6666666666667096E-3</v>
      </c>
      <c r="F154" s="164">
        <v>358713</v>
      </c>
      <c r="G154" s="163">
        <v>6490</v>
      </c>
      <c r="H154" s="48">
        <f>IF($B154&lt;Input!$C$22,"n.m.",IF($B154=Input!$C$22,100,100*(1+(G154/INDEX(G$18:G$1845,MATCH(Input!$C$22,$B$18:$B$1845,0))-1))))</f>
        <v>162.25</v>
      </c>
      <c r="I154" s="46">
        <f t="shared" si="6"/>
        <v>-1.5384615384614886E-3</v>
      </c>
      <c r="J154" s="50">
        <f>IF($B154&gt;=Input!$C$22,100,"n.m.")</f>
        <v>100</v>
      </c>
    </row>
    <row r="155" spans="2:10" x14ac:dyDescent="0.15">
      <c r="B155" s="33">
        <f t="shared" si="8"/>
        <v>44059</v>
      </c>
      <c r="C155" s="160">
        <v>150</v>
      </c>
      <c r="D155" s="44">
        <f>IF($B155&lt;Input!$C$22,"n.m.",IF($B155=Input!$C$22,100,100*(1+(C155/INDEX(C$18:C$1845,MATCH(Input!$C$22,$B$18:$B$1845,0))-1))))</f>
        <v>150</v>
      </c>
      <c r="E155" s="52">
        <f t="shared" si="7"/>
        <v>-6.6225165562914245E-3</v>
      </c>
      <c r="F155" s="164">
        <v>219059</v>
      </c>
      <c r="G155" s="163">
        <v>6500</v>
      </c>
      <c r="H155" s="48">
        <f>IF($B155&lt;Input!$C$22,"n.m.",IF($B155=Input!$C$22,100,100*(1+(G155/INDEX(G$18:G$1845,MATCH(Input!$C$22,$B$18:$B$1845,0))-1))))</f>
        <v>162.5</v>
      </c>
      <c r="I155" s="46">
        <f t="shared" si="6"/>
        <v>-1.536098310291889E-3</v>
      </c>
      <c r="J155" s="50">
        <f>IF($B155&gt;=Input!$C$22,100,"n.m.")</f>
        <v>100</v>
      </c>
    </row>
    <row r="156" spans="2:10" x14ac:dyDescent="0.15">
      <c r="B156" s="33">
        <f t="shared" si="8"/>
        <v>44058</v>
      </c>
      <c r="C156" s="160">
        <v>151</v>
      </c>
      <c r="D156" s="44">
        <f>IF($B156&lt;Input!$C$22,"n.m.",IF($B156=Input!$C$22,100,100*(1+(C156/INDEX(C$18:C$1845,MATCH(Input!$C$22,$B$18:$B$1845,0))-1))))</f>
        <v>151</v>
      </c>
      <c r="E156" s="52">
        <f t="shared" si="7"/>
        <v>-6.5789473684210176E-3</v>
      </c>
      <c r="F156" s="164">
        <v>299359</v>
      </c>
      <c r="G156" s="163">
        <v>6510</v>
      </c>
      <c r="H156" s="48">
        <f>IF($B156&lt;Input!$C$22,"n.m.",IF($B156=Input!$C$22,100,100*(1+(G156/INDEX(G$18:G$1845,MATCH(Input!$C$22,$B$18:$B$1845,0))-1))))</f>
        <v>162.75</v>
      </c>
      <c r="I156" s="46">
        <f t="shared" si="6"/>
        <v>-1.5337423312883347E-3</v>
      </c>
      <c r="J156" s="50">
        <f>IF($B156&gt;=Input!$C$22,100,"n.m.")</f>
        <v>100</v>
      </c>
    </row>
    <row r="157" spans="2:10" x14ac:dyDescent="0.15">
      <c r="B157" s="33">
        <f t="shared" si="8"/>
        <v>44057</v>
      </c>
      <c r="C157" s="160">
        <v>152</v>
      </c>
      <c r="D157" s="44">
        <f>IF($B157&lt;Input!$C$22,"n.m.",IF($B157=Input!$C$22,100,100*(1+(C157/INDEX(C$18:C$1845,MATCH(Input!$C$22,$B$18:$B$1845,0))-1))))</f>
        <v>152</v>
      </c>
      <c r="E157" s="52">
        <f t="shared" si="7"/>
        <v>-6.5359477124182774E-3</v>
      </c>
      <c r="F157" s="164">
        <v>463470</v>
      </c>
      <c r="G157" s="163">
        <v>6520</v>
      </c>
      <c r="H157" s="48">
        <f>IF($B157&lt;Input!$C$22,"n.m.",IF($B157=Input!$C$22,100,100*(1+(G157/INDEX(G$18:G$1845,MATCH(Input!$C$22,$B$18:$B$1845,0))-1))))</f>
        <v>163</v>
      </c>
      <c r="I157" s="46">
        <f t="shared" si="6"/>
        <v>-1.5313935681470214E-3</v>
      </c>
      <c r="J157" s="50">
        <f>IF($B157&gt;=Input!$C$22,100,"n.m.")</f>
        <v>100</v>
      </c>
    </row>
    <row r="158" spans="2:10" x14ac:dyDescent="0.15">
      <c r="B158" s="33">
        <f t="shared" si="8"/>
        <v>44056</v>
      </c>
      <c r="C158" s="160">
        <v>153</v>
      </c>
      <c r="D158" s="44">
        <f>IF($B158&lt;Input!$C$22,"n.m.",IF($B158=Input!$C$22,100,100*(1+(C158/INDEX(C$18:C$1845,MATCH(Input!$C$22,$B$18:$B$1845,0))-1))))</f>
        <v>153</v>
      </c>
      <c r="E158" s="52">
        <f t="shared" si="7"/>
        <v>-6.4935064935064402E-3</v>
      </c>
      <c r="F158" s="164">
        <v>225856</v>
      </c>
      <c r="G158" s="163">
        <v>6530</v>
      </c>
      <c r="H158" s="48">
        <f>IF($B158&lt;Input!$C$22,"n.m.",IF($B158=Input!$C$22,100,100*(1+(G158/INDEX(G$18:G$1845,MATCH(Input!$C$22,$B$18:$B$1845,0))-1))))</f>
        <v>163.25</v>
      </c>
      <c r="I158" s="46">
        <f t="shared" si="6"/>
        <v>-1.5290519877675379E-3</v>
      </c>
      <c r="J158" s="50">
        <f>IF($B158&gt;=Input!$C$22,100,"n.m.")</f>
        <v>100</v>
      </c>
    </row>
    <row r="159" spans="2:10" x14ac:dyDescent="0.15">
      <c r="B159" s="33">
        <f t="shared" si="8"/>
        <v>44055</v>
      </c>
      <c r="C159" s="160">
        <v>154</v>
      </c>
      <c r="D159" s="44">
        <f>IF($B159&lt;Input!$C$22,"n.m.",IF($B159=Input!$C$22,100,100*(1+(C159/INDEX(C$18:C$1845,MATCH(Input!$C$22,$B$18:$B$1845,0))-1))))</f>
        <v>154</v>
      </c>
      <c r="E159" s="52">
        <f t="shared" si="7"/>
        <v>-6.4516129032258229E-3</v>
      </c>
      <c r="F159" s="164">
        <v>335096</v>
      </c>
      <c r="G159" s="163">
        <v>6540</v>
      </c>
      <c r="H159" s="48">
        <f>IF($B159&lt;Input!$C$22,"n.m.",IF($B159=Input!$C$22,100,100*(1+(G159/INDEX(G$18:G$1845,MATCH(Input!$C$22,$B$18:$B$1845,0))-1))))</f>
        <v>163.5</v>
      </c>
      <c r="I159" s="46">
        <f t="shared" si="6"/>
        <v>-1.5267175572518665E-3</v>
      </c>
      <c r="J159" s="50">
        <f>IF($B159&gt;=Input!$C$22,100,"n.m.")</f>
        <v>100</v>
      </c>
    </row>
    <row r="160" spans="2:10" x14ac:dyDescent="0.15">
      <c r="B160" s="33">
        <f t="shared" si="8"/>
        <v>44054</v>
      </c>
      <c r="C160" s="160">
        <v>155</v>
      </c>
      <c r="D160" s="44">
        <f>IF($B160&lt;Input!$C$22,"n.m.",IF($B160=Input!$C$22,100,100*(1+(C160/INDEX(C$18:C$1845,MATCH(Input!$C$22,$B$18:$B$1845,0))-1))))</f>
        <v>155</v>
      </c>
      <c r="E160" s="52">
        <f t="shared" si="7"/>
        <v>-6.4102564102563875E-3</v>
      </c>
      <c r="F160" s="164">
        <v>452896</v>
      </c>
      <c r="G160" s="163">
        <v>6550</v>
      </c>
      <c r="H160" s="48">
        <f>IF($B160&lt;Input!$C$22,"n.m.",IF($B160=Input!$C$22,100,100*(1+(G160/INDEX(G$18:G$1845,MATCH(Input!$C$22,$B$18:$B$1845,0))-1))))</f>
        <v>163.75</v>
      </c>
      <c r="I160" s="46">
        <f t="shared" si="6"/>
        <v>-1.5243902439023849E-3</v>
      </c>
      <c r="J160" s="50">
        <f>IF($B160&gt;=Input!$C$22,100,"n.m.")</f>
        <v>100</v>
      </c>
    </row>
    <row r="161" spans="2:10" x14ac:dyDescent="0.15">
      <c r="B161" s="33">
        <f t="shared" si="8"/>
        <v>44053</v>
      </c>
      <c r="C161" s="160">
        <v>156</v>
      </c>
      <c r="D161" s="44">
        <f>IF($B161&lt;Input!$C$22,"n.m.",IF($B161=Input!$C$22,100,100*(1+(C161/INDEX(C$18:C$1845,MATCH(Input!$C$22,$B$18:$B$1845,0))-1))))</f>
        <v>156</v>
      </c>
      <c r="E161" s="52">
        <f t="shared" si="7"/>
        <v>-6.3694267515923553E-3</v>
      </c>
      <c r="F161" s="164">
        <v>490731</v>
      </c>
      <c r="G161" s="163">
        <v>6560</v>
      </c>
      <c r="H161" s="48">
        <f>IF($B161&lt;Input!$C$22,"n.m.",IF($B161=Input!$C$22,100,100*(1+(G161/INDEX(G$18:G$1845,MATCH(Input!$C$22,$B$18:$B$1845,0))-1))))</f>
        <v>164</v>
      </c>
      <c r="I161" s="46">
        <f t="shared" si="6"/>
        <v>-1.5220700152207556E-3</v>
      </c>
      <c r="J161" s="50">
        <f>IF($B161&gt;=Input!$C$22,100,"n.m.")</f>
        <v>100</v>
      </c>
    </row>
    <row r="162" spans="2:10" x14ac:dyDescent="0.15">
      <c r="B162" s="33">
        <f t="shared" si="8"/>
        <v>44052</v>
      </c>
      <c r="C162" s="160">
        <v>157</v>
      </c>
      <c r="D162" s="44">
        <f>IF($B162&lt;Input!$C$22,"n.m.",IF($B162=Input!$C$22,100,100*(1+(C162/INDEX(C$18:C$1845,MATCH(Input!$C$22,$B$18:$B$1845,0))-1))))</f>
        <v>157</v>
      </c>
      <c r="E162" s="52">
        <f t="shared" si="7"/>
        <v>-6.3291139240506666E-3</v>
      </c>
      <c r="F162" s="164">
        <v>380206</v>
      </c>
      <c r="G162" s="163">
        <v>6570</v>
      </c>
      <c r="H162" s="48">
        <f>IF($B162&lt;Input!$C$22,"n.m.",IF($B162=Input!$C$22,100,100*(1+(G162/INDEX(G$18:G$1845,MATCH(Input!$C$22,$B$18:$B$1845,0))-1))))</f>
        <v>164.25</v>
      </c>
      <c r="I162" s="46">
        <f t="shared" si="6"/>
        <v>-1.5197568389058169E-3</v>
      </c>
      <c r="J162" s="50">
        <f>IF($B162&gt;=Input!$C$22,100,"n.m.")</f>
        <v>100</v>
      </c>
    </row>
    <row r="163" spans="2:10" x14ac:dyDescent="0.15">
      <c r="B163" s="33">
        <f t="shared" si="8"/>
        <v>44051</v>
      </c>
      <c r="C163" s="160">
        <v>158</v>
      </c>
      <c r="D163" s="44">
        <f>IF($B163&lt;Input!$C$22,"n.m.",IF($B163=Input!$C$22,100,100*(1+(C163/INDEX(C$18:C$1845,MATCH(Input!$C$22,$B$18:$B$1845,0))-1))))</f>
        <v>158</v>
      </c>
      <c r="E163" s="52">
        <f t="shared" si="7"/>
        <v>-6.2893081761006275E-3</v>
      </c>
      <c r="F163" s="164">
        <v>422097</v>
      </c>
      <c r="G163" s="163">
        <v>6580</v>
      </c>
      <c r="H163" s="48">
        <f>IF($B163&lt;Input!$C$22,"n.m.",IF($B163=Input!$C$22,100,100*(1+(G163/INDEX(G$18:G$1845,MATCH(Input!$C$22,$B$18:$B$1845,0))-1))))</f>
        <v>164.5</v>
      </c>
      <c r="I163" s="46">
        <f t="shared" si="6"/>
        <v>-1.5174506828528056E-3</v>
      </c>
      <c r="J163" s="50">
        <f>IF($B163&gt;=Input!$C$22,100,"n.m.")</f>
        <v>100</v>
      </c>
    </row>
    <row r="164" spans="2:10" x14ac:dyDescent="0.15">
      <c r="B164" s="33">
        <f t="shared" si="8"/>
        <v>44050</v>
      </c>
      <c r="C164" s="160">
        <v>159</v>
      </c>
      <c r="D164" s="44">
        <f>IF($B164&lt;Input!$C$22,"n.m.",IF($B164=Input!$C$22,100,100*(1+(C164/INDEX(C$18:C$1845,MATCH(Input!$C$22,$B$18:$B$1845,0))-1))))</f>
        <v>159</v>
      </c>
      <c r="E164" s="52">
        <f t="shared" si="7"/>
        <v>-6.2499999999999778E-3</v>
      </c>
      <c r="F164" s="164">
        <v>440602</v>
      </c>
      <c r="G164" s="163">
        <v>6590</v>
      </c>
      <c r="H164" s="48">
        <f>IF($B164&lt;Input!$C$22,"n.m.",IF($B164=Input!$C$22,100,100*(1+(G164/INDEX(G$18:G$1845,MATCH(Input!$C$22,$B$18:$B$1845,0))-1))))</f>
        <v>164.75</v>
      </c>
      <c r="I164" s="46">
        <f t="shared" si="6"/>
        <v>-1.5151515151514694E-3</v>
      </c>
      <c r="J164" s="50">
        <f>IF($B164&gt;=Input!$C$22,100,"n.m.")</f>
        <v>100</v>
      </c>
    </row>
    <row r="165" spans="2:10" x14ac:dyDescent="0.15">
      <c r="B165" s="33">
        <f t="shared" si="8"/>
        <v>44049</v>
      </c>
      <c r="C165" s="160">
        <v>160</v>
      </c>
      <c r="D165" s="44">
        <f>IF($B165&lt;Input!$C$22,"n.m.",IF($B165=Input!$C$22,100,100*(1+(C165/INDEX(C$18:C$1845,MATCH(Input!$C$22,$B$18:$B$1845,0))-1))))</f>
        <v>160</v>
      </c>
      <c r="E165" s="52">
        <f t="shared" si="7"/>
        <v>-6.2111801242236142E-3</v>
      </c>
      <c r="F165" s="164">
        <v>279053</v>
      </c>
      <c r="G165" s="163">
        <v>6600</v>
      </c>
      <c r="H165" s="48">
        <f>IF($B165&lt;Input!$C$22,"n.m.",IF($B165=Input!$C$22,100,100*(1+(G165/INDEX(G$18:G$1845,MATCH(Input!$C$22,$B$18:$B$1845,0))-1))))</f>
        <v>165</v>
      </c>
      <c r="I165" s="46">
        <f t="shared" si="6"/>
        <v>-1.5128593040847349E-3</v>
      </c>
      <c r="J165" s="50">
        <f>IF($B165&gt;=Input!$C$22,100,"n.m.")</f>
        <v>100</v>
      </c>
    </row>
    <row r="166" spans="2:10" x14ac:dyDescent="0.15">
      <c r="B166" s="33">
        <f t="shared" si="8"/>
        <v>44048</v>
      </c>
      <c r="C166" s="160">
        <v>161</v>
      </c>
      <c r="D166" s="44">
        <f>IF($B166&lt;Input!$C$22,"n.m.",IF($B166=Input!$C$22,100,100*(1+(C166/INDEX(C$18:C$1845,MATCH(Input!$C$22,$B$18:$B$1845,0))-1))))</f>
        <v>161</v>
      </c>
      <c r="E166" s="52">
        <f t="shared" si="7"/>
        <v>-6.1728395061728669E-3</v>
      </c>
      <c r="F166" s="164">
        <v>487886</v>
      </c>
      <c r="G166" s="163">
        <v>6610</v>
      </c>
      <c r="H166" s="48">
        <f>IF($B166&lt;Input!$C$22,"n.m.",IF($B166=Input!$C$22,100,100*(1+(G166/INDEX(G$18:G$1845,MATCH(Input!$C$22,$B$18:$B$1845,0))-1))))</f>
        <v>165.25</v>
      </c>
      <c r="I166" s="46">
        <f t="shared" si="6"/>
        <v>-1.5105740181269312E-3</v>
      </c>
      <c r="J166" s="50">
        <f>IF($B166&gt;=Input!$C$22,100,"n.m.")</f>
        <v>100</v>
      </c>
    </row>
    <row r="167" spans="2:10" x14ac:dyDescent="0.15">
      <c r="B167" s="33">
        <f t="shared" si="8"/>
        <v>44047</v>
      </c>
      <c r="C167" s="160">
        <v>162</v>
      </c>
      <c r="D167" s="44">
        <f>IF($B167&lt;Input!$C$22,"n.m.",IF($B167=Input!$C$22,100,100*(1+(C167/INDEX(C$18:C$1845,MATCH(Input!$C$22,$B$18:$B$1845,0))-1))))</f>
        <v>162</v>
      </c>
      <c r="E167" s="52">
        <f t="shared" si="7"/>
        <v>-6.1349693251533388E-3</v>
      </c>
      <c r="F167" s="164">
        <v>232232</v>
      </c>
      <c r="G167" s="163">
        <v>6620</v>
      </c>
      <c r="H167" s="48">
        <f>IF($B167&lt;Input!$C$22,"n.m.",IF($B167=Input!$C$22,100,100*(1+(G167/INDEX(G$18:G$1845,MATCH(Input!$C$22,$B$18:$B$1845,0))-1))))</f>
        <v>165.5</v>
      </c>
      <c r="I167" s="46">
        <f t="shared" si="6"/>
        <v>-1.5082956259426794E-3</v>
      </c>
      <c r="J167" s="50">
        <f>IF($B167&gt;=Input!$C$22,100,"n.m.")</f>
        <v>100</v>
      </c>
    </row>
    <row r="168" spans="2:10" x14ac:dyDescent="0.15">
      <c r="B168" s="33">
        <f t="shared" si="8"/>
        <v>44046</v>
      </c>
      <c r="C168" s="160">
        <v>163</v>
      </c>
      <c r="D168" s="44">
        <f>IF($B168&lt;Input!$C$22,"n.m.",IF($B168=Input!$C$22,100,100*(1+(C168/INDEX(C$18:C$1845,MATCH(Input!$C$22,$B$18:$B$1845,0))-1))))</f>
        <v>163</v>
      </c>
      <c r="E168" s="52">
        <f t="shared" si="7"/>
        <v>-6.0975609756097615E-3</v>
      </c>
      <c r="F168" s="164">
        <v>278026</v>
      </c>
      <c r="G168" s="163">
        <v>6630</v>
      </c>
      <c r="H168" s="48">
        <f>IF($B168&lt;Input!$C$22,"n.m.",IF($B168=Input!$C$22,100,100*(1+(G168/INDEX(G$18:G$1845,MATCH(Input!$C$22,$B$18:$B$1845,0))-1))))</f>
        <v>165.75</v>
      </c>
      <c r="I168" s="46">
        <f t="shared" si="6"/>
        <v>-1.5060240963855609E-3</v>
      </c>
      <c r="J168" s="50">
        <f>IF($B168&gt;=Input!$C$22,100,"n.m.")</f>
        <v>100</v>
      </c>
    </row>
    <row r="169" spans="2:10" x14ac:dyDescent="0.15">
      <c r="B169" s="33">
        <f t="shared" si="8"/>
        <v>44045</v>
      </c>
      <c r="C169" s="160">
        <v>164</v>
      </c>
      <c r="D169" s="44">
        <f>IF($B169&lt;Input!$C$22,"n.m.",IF($B169=Input!$C$22,100,100*(1+(C169/INDEX(C$18:C$1845,MATCH(Input!$C$22,$B$18:$B$1845,0))-1))))</f>
        <v>164</v>
      </c>
      <c r="E169" s="52">
        <f t="shared" si="7"/>
        <v>-6.0606060606060996E-3</v>
      </c>
      <c r="F169" s="164">
        <v>354609</v>
      </c>
      <c r="G169" s="163">
        <v>6640</v>
      </c>
      <c r="H169" s="48">
        <f>IF($B169&lt;Input!$C$22,"n.m.",IF($B169=Input!$C$22,100,100*(1+(G169/INDEX(G$18:G$1845,MATCH(Input!$C$22,$B$18:$B$1845,0))-1))))</f>
        <v>166</v>
      </c>
      <c r="I169" s="46">
        <f t="shared" si="6"/>
        <v>-1.5037593984962294E-3</v>
      </c>
      <c r="J169" s="50">
        <f>IF($B169&gt;=Input!$C$22,100,"n.m.")</f>
        <v>100</v>
      </c>
    </row>
    <row r="170" spans="2:10" x14ac:dyDescent="0.15">
      <c r="B170" s="33">
        <f t="shared" si="8"/>
        <v>44044</v>
      </c>
      <c r="C170" s="160">
        <v>165</v>
      </c>
      <c r="D170" s="44">
        <f>IF($B170&lt;Input!$C$22,"n.m.",IF($B170=Input!$C$22,100,100*(1+(C170/INDEX(C$18:C$1845,MATCH(Input!$C$22,$B$18:$B$1845,0))-1))))</f>
        <v>165</v>
      </c>
      <c r="E170" s="52">
        <f t="shared" si="7"/>
        <v>-6.0240963855421326E-3</v>
      </c>
      <c r="F170" s="164">
        <v>220355</v>
      </c>
      <c r="G170" s="163">
        <v>6650</v>
      </c>
      <c r="H170" s="48">
        <f>IF($B170&lt;Input!$C$22,"n.m.",IF($B170=Input!$C$22,100,100*(1+(G170/INDEX(G$18:G$1845,MATCH(Input!$C$22,$B$18:$B$1845,0))-1))))</f>
        <v>166.25</v>
      </c>
      <c r="I170" s="46">
        <f t="shared" si="6"/>
        <v>-1.5015015015015232E-3</v>
      </c>
      <c r="J170" s="50">
        <f>IF($B170&gt;=Input!$C$22,100,"n.m.")</f>
        <v>100</v>
      </c>
    </row>
    <row r="171" spans="2:10" x14ac:dyDescent="0.15">
      <c r="B171" s="33">
        <f t="shared" si="8"/>
        <v>44043</v>
      </c>
      <c r="C171" s="160">
        <v>166</v>
      </c>
      <c r="D171" s="44">
        <f>IF($B171&lt;Input!$C$22,"n.m.",IF($B171=Input!$C$22,100,100*(1+(C171/INDEX(C$18:C$1845,MATCH(Input!$C$22,$B$18:$B$1845,0))-1))))</f>
        <v>166</v>
      </c>
      <c r="E171" s="52">
        <f t="shared" si="7"/>
        <v>-5.9880239520958556E-3</v>
      </c>
      <c r="F171" s="164">
        <v>247379</v>
      </c>
      <c r="G171" s="163">
        <v>6660</v>
      </c>
      <c r="H171" s="48">
        <f>IF($B171&lt;Input!$C$22,"n.m.",IF($B171=Input!$C$22,100,100*(1+(G171/INDEX(G$18:G$1845,MATCH(Input!$C$22,$B$18:$B$1845,0))-1))))</f>
        <v>166.5</v>
      </c>
      <c r="I171" s="46">
        <f t="shared" si="6"/>
        <v>-1.4992503748125774E-3</v>
      </c>
      <c r="J171" s="50">
        <f>IF($B171&gt;=Input!$C$22,100,"n.m.")</f>
        <v>100</v>
      </c>
    </row>
    <row r="172" spans="2:10" x14ac:dyDescent="0.15">
      <c r="B172" s="33">
        <f t="shared" si="8"/>
        <v>44042</v>
      </c>
      <c r="C172" s="160">
        <v>167</v>
      </c>
      <c r="D172" s="44">
        <f>IF($B172&lt;Input!$C$22,"n.m.",IF($B172=Input!$C$22,100,100*(1+(C172/INDEX(C$18:C$1845,MATCH(Input!$C$22,$B$18:$B$1845,0))-1))))</f>
        <v>167</v>
      </c>
      <c r="E172" s="52">
        <f t="shared" si="7"/>
        <v>-5.9523809523809312E-3</v>
      </c>
      <c r="F172" s="164">
        <v>264295</v>
      </c>
      <c r="G172" s="163">
        <v>6670</v>
      </c>
      <c r="H172" s="48">
        <f>IF($B172&lt;Input!$C$22,"n.m.",IF($B172=Input!$C$22,100,100*(1+(G172/INDEX(G$18:G$1845,MATCH(Input!$C$22,$B$18:$B$1845,0))-1))))</f>
        <v>166.75</v>
      </c>
      <c r="I172" s="46">
        <f t="shared" si="6"/>
        <v>-1.4970059880239361E-3</v>
      </c>
      <c r="J172" s="50">
        <f>IF($B172&gt;=Input!$C$22,100,"n.m.")</f>
        <v>100</v>
      </c>
    </row>
    <row r="173" spans="2:10" x14ac:dyDescent="0.15">
      <c r="B173" s="33">
        <f t="shared" si="8"/>
        <v>44041</v>
      </c>
      <c r="C173" s="160">
        <v>168</v>
      </c>
      <c r="D173" s="44">
        <f>IF($B173&lt;Input!$C$22,"n.m.",IF($B173=Input!$C$22,100,100*(1+(C173/INDEX(C$18:C$1845,MATCH(Input!$C$22,$B$18:$B$1845,0))-1))))</f>
        <v>168</v>
      </c>
      <c r="E173" s="52">
        <f t="shared" si="7"/>
        <v>-5.9171597633136397E-3</v>
      </c>
      <c r="F173" s="164">
        <v>221296</v>
      </c>
      <c r="G173" s="163">
        <v>6680</v>
      </c>
      <c r="H173" s="48">
        <f>IF($B173&lt;Input!$C$22,"n.m.",IF($B173=Input!$C$22,100,100*(1+(G173/INDEX(G$18:G$1845,MATCH(Input!$C$22,$B$18:$B$1845,0))-1))))</f>
        <v>167</v>
      </c>
      <c r="I173" s="46">
        <f t="shared" si="6"/>
        <v>-1.494768310911776E-3</v>
      </c>
      <c r="J173" s="50">
        <f>IF($B173&gt;=Input!$C$22,100,"n.m.")</f>
        <v>100</v>
      </c>
    </row>
    <row r="174" spans="2:10" x14ac:dyDescent="0.15">
      <c r="B174" s="33">
        <f t="shared" si="8"/>
        <v>44040</v>
      </c>
      <c r="C174" s="160">
        <v>169</v>
      </c>
      <c r="D174" s="44">
        <f>IF($B174&lt;Input!$C$22,"n.m.",IF($B174=Input!$C$22,100,100*(1+(C174/INDEX(C$18:C$1845,MATCH(Input!$C$22,$B$18:$B$1845,0))-1))))</f>
        <v>169</v>
      </c>
      <c r="E174" s="52">
        <f t="shared" si="7"/>
        <v>-5.8823529411764497E-3</v>
      </c>
      <c r="F174" s="164">
        <v>308168</v>
      </c>
      <c r="G174" s="163">
        <v>6690</v>
      </c>
      <c r="H174" s="48">
        <f>IF($B174&lt;Input!$C$22,"n.m.",IF($B174=Input!$C$22,100,100*(1+(G174/INDEX(G$18:G$1845,MATCH(Input!$C$22,$B$18:$B$1845,0))-1))))</f>
        <v>167.25</v>
      </c>
      <c r="I174" s="46">
        <f t="shared" si="6"/>
        <v>-1.4925373134327957E-3</v>
      </c>
      <c r="J174" s="50">
        <f>IF($B174&gt;=Input!$C$22,100,"n.m.")</f>
        <v>100</v>
      </c>
    </row>
    <row r="175" spans="2:10" x14ac:dyDescent="0.15">
      <c r="B175" s="33">
        <f t="shared" si="8"/>
        <v>44039</v>
      </c>
      <c r="C175" s="160">
        <v>170</v>
      </c>
      <c r="D175" s="44">
        <f>IF($B175&lt;Input!$C$22,"n.m.",IF($B175=Input!$C$22,100,100*(1+(C175/INDEX(C$18:C$1845,MATCH(Input!$C$22,$B$18:$B$1845,0))-1))))</f>
        <v>170</v>
      </c>
      <c r="E175" s="52">
        <f t="shared" si="7"/>
        <v>-5.8479532163743242E-3</v>
      </c>
      <c r="F175" s="164">
        <v>310395</v>
      </c>
      <c r="G175" s="163">
        <v>6700</v>
      </c>
      <c r="H175" s="48">
        <f>IF($B175&lt;Input!$C$22,"n.m.",IF($B175=Input!$C$22,100,100*(1+(G175/INDEX(G$18:G$1845,MATCH(Input!$C$22,$B$18:$B$1845,0))-1))))</f>
        <v>167.5</v>
      </c>
      <c r="I175" s="46">
        <f t="shared" si="6"/>
        <v>-1.4903129657227732E-3</v>
      </c>
      <c r="J175" s="50">
        <f>IF($B175&gt;=Input!$C$22,100,"n.m.")</f>
        <v>100</v>
      </c>
    </row>
    <row r="176" spans="2:10" x14ac:dyDescent="0.15">
      <c r="B176" s="33">
        <f t="shared" si="8"/>
        <v>44038</v>
      </c>
      <c r="C176" s="160">
        <v>171</v>
      </c>
      <c r="D176" s="44">
        <f>IF($B176&lt;Input!$C$22,"n.m.",IF($B176=Input!$C$22,100,100*(1+(C176/INDEX(C$18:C$1845,MATCH(Input!$C$22,$B$18:$B$1845,0))-1))))</f>
        <v>171</v>
      </c>
      <c r="E176" s="52">
        <f t="shared" si="7"/>
        <v>-5.8139534883721034E-3</v>
      </c>
      <c r="F176" s="164">
        <v>305130</v>
      </c>
      <c r="G176" s="163">
        <v>6710</v>
      </c>
      <c r="H176" s="48">
        <f>IF($B176&lt;Input!$C$22,"n.m.",IF($B176=Input!$C$22,100,100*(1+(G176/INDEX(G$18:G$1845,MATCH(Input!$C$22,$B$18:$B$1845,0))-1))))</f>
        <v>167.75</v>
      </c>
      <c r="I176" s="46">
        <f t="shared" si="6"/>
        <v>-1.4880952380952328E-3</v>
      </c>
      <c r="J176" s="50">
        <f>IF($B176&gt;=Input!$C$22,100,"n.m.")</f>
        <v>100</v>
      </c>
    </row>
    <row r="177" spans="2:10" x14ac:dyDescent="0.15">
      <c r="B177" s="33">
        <f t="shared" si="8"/>
        <v>44037</v>
      </c>
      <c r="C177" s="160">
        <v>172</v>
      </c>
      <c r="D177" s="44">
        <f>IF($B177&lt;Input!$C$22,"n.m.",IF($B177=Input!$C$22,100,100*(1+(C177/INDEX(C$18:C$1845,MATCH(Input!$C$22,$B$18:$B$1845,0))-1))))</f>
        <v>172</v>
      </c>
      <c r="E177" s="52">
        <f t="shared" si="7"/>
        <v>-5.7803468208093012E-3</v>
      </c>
      <c r="F177" s="164">
        <v>297193</v>
      </c>
      <c r="G177" s="163">
        <v>6720</v>
      </c>
      <c r="H177" s="48">
        <f>IF($B177&lt;Input!$C$22,"n.m.",IF($B177=Input!$C$22,100,100*(1+(G177/INDEX(G$18:G$1845,MATCH(Input!$C$22,$B$18:$B$1845,0))-1))))</f>
        <v>168</v>
      </c>
      <c r="I177" s="46">
        <f t="shared" si="6"/>
        <v>-1.4858841010401136E-3</v>
      </c>
      <c r="J177" s="50">
        <f>IF($B177&gt;=Input!$C$22,100,"n.m.")</f>
        <v>100</v>
      </c>
    </row>
    <row r="178" spans="2:10" x14ac:dyDescent="0.15">
      <c r="B178" s="33">
        <f t="shared" si="8"/>
        <v>44036</v>
      </c>
      <c r="C178" s="160">
        <v>173</v>
      </c>
      <c r="D178" s="44">
        <f>IF($B178&lt;Input!$C$22,"n.m.",IF($B178=Input!$C$22,100,100*(1+(C178/INDEX(C$18:C$1845,MATCH(Input!$C$22,$B$18:$B$1845,0))-1))))</f>
        <v>173</v>
      </c>
      <c r="E178" s="52">
        <f t="shared" si="7"/>
        <v>-5.7471264367816577E-3</v>
      </c>
      <c r="F178" s="164">
        <v>249064</v>
      </c>
      <c r="G178" s="163">
        <v>6730</v>
      </c>
      <c r="H178" s="48">
        <f>IF($B178&lt;Input!$C$22,"n.m.",IF($B178=Input!$C$22,100,100*(1+(G178/INDEX(G$18:G$1845,MATCH(Input!$C$22,$B$18:$B$1845,0))-1))))</f>
        <v>168.25</v>
      </c>
      <c r="I178" s="46">
        <f t="shared" si="6"/>
        <v>-1.4836795252225476E-3</v>
      </c>
      <c r="J178" s="50">
        <f>IF($B178&gt;=Input!$C$22,100,"n.m.")</f>
        <v>100</v>
      </c>
    </row>
    <row r="179" spans="2:10" x14ac:dyDescent="0.15">
      <c r="B179" s="33">
        <f t="shared" si="8"/>
        <v>44035</v>
      </c>
      <c r="C179" s="160">
        <v>174</v>
      </c>
      <c r="D179" s="44">
        <f>IF($B179&lt;Input!$C$22,"n.m.",IF($B179=Input!$C$22,100,100*(1+(C179/INDEX(C$18:C$1845,MATCH(Input!$C$22,$B$18:$B$1845,0))-1))))</f>
        <v>174</v>
      </c>
      <c r="E179" s="52">
        <f t="shared" si="7"/>
        <v>-5.7142857142856718E-3</v>
      </c>
      <c r="F179" s="164">
        <v>296013</v>
      </c>
      <c r="G179" s="163">
        <v>6740</v>
      </c>
      <c r="H179" s="48">
        <f>IF($B179&lt;Input!$C$22,"n.m.",IF($B179=Input!$C$22,100,100*(1+(G179/INDEX(G$18:G$1845,MATCH(Input!$C$22,$B$18:$B$1845,0))-1))))</f>
        <v>168.5</v>
      </c>
      <c r="I179" s="46">
        <f t="shared" si="6"/>
        <v>-1.481481481481528E-3</v>
      </c>
      <c r="J179" s="50">
        <f>IF($B179&gt;=Input!$C$22,100,"n.m.")</f>
        <v>100</v>
      </c>
    </row>
    <row r="180" spans="2:10" x14ac:dyDescent="0.15">
      <c r="B180" s="33">
        <f t="shared" si="8"/>
        <v>44034</v>
      </c>
      <c r="C180" s="160">
        <v>175</v>
      </c>
      <c r="D180" s="44">
        <f>IF($B180&lt;Input!$C$22,"n.m.",IF($B180=Input!$C$22,100,100*(1+(C180/INDEX(C$18:C$1845,MATCH(Input!$C$22,$B$18:$B$1845,0))-1))))</f>
        <v>175</v>
      </c>
      <c r="E180" s="52">
        <f t="shared" si="7"/>
        <v>-5.6818181818182323E-3</v>
      </c>
      <c r="F180" s="164">
        <v>243907</v>
      </c>
      <c r="G180" s="163">
        <v>6750</v>
      </c>
      <c r="H180" s="48">
        <f>IF($B180&lt;Input!$C$22,"n.m.",IF($B180=Input!$C$22,100,100*(1+(G180/INDEX(G$18:G$1845,MATCH(Input!$C$22,$B$18:$B$1845,0))-1))))</f>
        <v>168.75</v>
      </c>
      <c r="I180" s="46">
        <f t="shared" si="6"/>
        <v>-1.4792899408283544E-3</v>
      </c>
      <c r="J180" s="50">
        <f>IF($B180&gt;=Input!$C$22,100,"n.m.")</f>
        <v>100</v>
      </c>
    </row>
    <row r="181" spans="2:10" x14ac:dyDescent="0.15">
      <c r="B181" s="33">
        <f t="shared" si="8"/>
        <v>44033</v>
      </c>
      <c r="C181" s="160">
        <v>176</v>
      </c>
      <c r="D181" s="44">
        <f>IF($B181&lt;Input!$C$22,"n.m.",IF($B181=Input!$C$22,100,100*(1+(C181/INDEX(C$18:C$1845,MATCH(Input!$C$22,$B$18:$B$1845,0))-1))))</f>
        <v>176</v>
      </c>
      <c r="E181" s="52">
        <f t="shared" si="7"/>
        <v>-5.6497175141242417E-3</v>
      </c>
      <c r="F181" s="164">
        <v>235634</v>
      </c>
      <c r="G181" s="163">
        <v>6760</v>
      </c>
      <c r="H181" s="48">
        <f>IF($B181&lt;Input!$C$22,"n.m.",IF($B181=Input!$C$22,100,100*(1+(G181/INDEX(G$18:G$1845,MATCH(Input!$C$22,$B$18:$B$1845,0))-1))))</f>
        <v>169</v>
      </c>
      <c r="I181" s="46">
        <f t="shared" si="6"/>
        <v>-1.477104874446078E-3</v>
      </c>
      <c r="J181" s="50">
        <f>IF($B181&gt;=Input!$C$22,100,"n.m.")</f>
        <v>100</v>
      </c>
    </row>
    <row r="182" spans="2:10" x14ac:dyDescent="0.15">
      <c r="B182" s="33">
        <f t="shared" si="8"/>
        <v>44032</v>
      </c>
      <c r="C182" s="160">
        <v>177</v>
      </c>
      <c r="D182" s="44">
        <f>IF($B182&lt;Input!$C$22,"n.m.",IF($B182=Input!$C$22,100,100*(1+(C182/INDEX(C$18:C$1845,MATCH(Input!$C$22,$B$18:$B$1845,0))-1))))</f>
        <v>177</v>
      </c>
      <c r="E182" s="52">
        <f t="shared" si="7"/>
        <v>-5.6179775280899014E-3</v>
      </c>
      <c r="F182" s="164">
        <v>283247</v>
      </c>
      <c r="G182" s="163">
        <v>6770</v>
      </c>
      <c r="H182" s="48">
        <f>IF($B182&lt;Input!$C$22,"n.m.",IF($B182=Input!$C$22,100,100*(1+(G182/INDEX(G$18:G$1845,MATCH(Input!$C$22,$B$18:$B$1845,0))-1))))</f>
        <v>169.25</v>
      </c>
      <c r="I182" s="46">
        <f t="shared" si="6"/>
        <v>-1.4749262536872809E-3</v>
      </c>
      <c r="J182" s="50">
        <f>IF($B182&gt;=Input!$C$22,100,"n.m.")</f>
        <v>100</v>
      </c>
    </row>
    <row r="183" spans="2:10" x14ac:dyDescent="0.15">
      <c r="B183" s="33">
        <f t="shared" si="8"/>
        <v>44031</v>
      </c>
      <c r="C183" s="160">
        <v>178</v>
      </c>
      <c r="D183" s="44">
        <f>IF($B183&lt;Input!$C$22,"n.m.",IF($B183=Input!$C$22,100,100*(1+(C183/INDEX(C$18:C$1845,MATCH(Input!$C$22,$B$18:$B$1845,0))-1))))</f>
        <v>178</v>
      </c>
      <c r="E183" s="52">
        <f t="shared" si="7"/>
        <v>-5.5865921787709993E-3</v>
      </c>
      <c r="F183" s="164">
        <v>357714</v>
      </c>
      <c r="G183" s="163">
        <v>6780</v>
      </c>
      <c r="H183" s="48">
        <f>IF($B183&lt;Input!$C$22,"n.m.",IF($B183=Input!$C$22,100,100*(1+(G183/INDEX(G$18:G$1845,MATCH(Input!$C$22,$B$18:$B$1845,0))-1))))</f>
        <v>169.5</v>
      </c>
      <c r="I183" s="46">
        <f t="shared" si="6"/>
        <v>-1.4727540500736325E-3</v>
      </c>
      <c r="J183" s="50">
        <f>IF($B183&gt;=Input!$C$22,100,"n.m.")</f>
        <v>100</v>
      </c>
    </row>
    <row r="184" spans="2:10" x14ac:dyDescent="0.15">
      <c r="B184" s="33">
        <f t="shared" si="8"/>
        <v>44030</v>
      </c>
      <c r="C184" s="160">
        <v>179</v>
      </c>
      <c r="D184" s="44">
        <f>IF($B184&lt;Input!$C$22,"n.m.",IF($B184=Input!$C$22,100,100*(1+(C184/INDEX(C$18:C$1845,MATCH(Input!$C$22,$B$18:$B$1845,0))-1))))</f>
        <v>179</v>
      </c>
      <c r="E184" s="52">
        <f t="shared" si="7"/>
        <v>-5.5555555555555358E-3</v>
      </c>
      <c r="F184" s="164">
        <v>458597</v>
      </c>
      <c r="G184" s="163">
        <v>6790</v>
      </c>
      <c r="H184" s="48">
        <f>IF($B184&lt;Input!$C$22,"n.m.",IF($B184=Input!$C$22,100,100*(1+(G184/INDEX(G$18:G$1845,MATCH(Input!$C$22,$B$18:$B$1845,0))-1))))</f>
        <v>169.75</v>
      </c>
      <c r="I184" s="46">
        <f t="shared" si="6"/>
        <v>-1.4705882352941124E-3</v>
      </c>
      <c r="J184" s="50">
        <f>IF($B184&gt;=Input!$C$22,100,"n.m.")</f>
        <v>100</v>
      </c>
    </row>
    <row r="185" spans="2:10" x14ac:dyDescent="0.15">
      <c r="B185" s="33">
        <f t="shared" si="8"/>
        <v>44029</v>
      </c>
      <c r="C185" s="160">
        <v>180</v>
      </c>
      <c r="D185" s="44">
        <f>IF($B185&lt;Input!$C$22,"n.m.",IF($B185=Input!$C$22,100,100*(1+(C185/INDEX(C$18:C$1845,MATCH(Input!$C$22,$B$18:$B$1845,0))-1))))</f>
        <v>180</v>
      </c>
      <c r="E185" s="52">
        <f t="shared" si="7"/>
        <v>-5.5248618784530246E-3</v>
      </c>
      <c r="F185" s="164">
        <v>455423</v>
      </c>
      <c r="G185" s="163">
        <v>6800</v>
      </c>
      <c r="H185" s="48">
        <f>IF($B185&lt;Input!$C$22,"n.m.",IF($B185=Input!$C$22,100,100*(1+(G185/INDEX(G$18:G$1845,MATCH(Input!$C$22,$B$18:$B$1845,0))-1))))</f>
        <v>170</v>
      </c>
      <c r="I185" s="46">
        <f t="shared" si="6"/>
        <v>-1.468428781204123E-3</v>
      </c>
      <c r="J185" s="50">
        <f>IF($B185&gt;=Input!$C$22,100,"n.m.")</f>
        <v>100</v>
      </c>
    </row>
    <row r="186" spans="2:10" x14ac:dyDescent="0.15">
      <c r="B186" s="33">
        <f t="shared" si="8"/>
        <v>44028</v>
      </c>
      <c r="C186" s="160">
        <v>181</v>
      </c>
      <c r="D186" s="44">
        <f>IF($B186&lt;Input!$C$22,"n.m.",IF($B186=Input!$C$22,100,100*(1+(C186/INDEX(C$18:C$1845,MATCH(Input!$C$22,$B$18:$B$1845,0))-1))))</f>
        <v>181</v>
      </c>
      <c r="E186" s="52">
        <f t="shared" si="7"/>
        <v>-5.494505494505475E-3</v>
      </c>
      <c r="F186" s="164">
        <v>330691</v>
      </c>
      <c r="G186" s="163">
        <v>6810</v>
      </c>
      <c r="H186" s="48">
        <f>IF($B186&lt;Input!$C$22,"n.m.",IF($B186=Input!$C$22,100,100*(1+(G186/INDEX(G$18:G$1845,MATCH(Input!$C$22,$B$18:$B$1845,0))-1))))</f>
        <v>170.25</v>
      </c>
      <c r="I186" s="46">
        <f t="shared" si="6"/>
        <v>-1.4662756598240456E-3</v>
      </c>
      <c r="J186" s="50">
        <f>IF($B186&gt;=Input!$C$22,100,"n.m.")</f>
        <v>100</v>
      </c>
    </row>
    <row r="187" spans="2:10" x14ac:dyDescent="0.15">
      <c r="B187" s="33">
        <f t="shared" si="8"/>
        <v>44027</v>
      </c>
      <c r="C187" s="160">
        <v>182</v>
      </c>
      <c r="D187" s="44">
        <f>IF($B187&lt;Input!$C$22,"n.m.",IF($B187=Input!$C$22,100,100*(1+(C187/INDEX(C$18:C$1845,MATCH(Input!$C$22,$B$18:$B$1845,0))-1))))</f>
        <v>182</v>
      </c>
      <c r="E187" s="52">
        <f t="shared" si="7"/>
        <v>-5.464480874316946E-3</v>
      </c>
      <c r="F187" s="164">
        <v>292055</v>
      </c>
      <c r="G187" s="163">
        <v>6820</v>
      </c>
      <c r="H187" s="48">
        <f>IF($B187&lt;Input!$C$22,"n.m.",IF($B187=Input!$C$22,100,100*(1+(G187/INDEX(G$18:G$1845,MATCH(Input!$C$22,$B$18:$B$1845,0))-1))))</f>
        <v>170.5</v>
      </c>
      <c r="I187" s="46">
        <f t="shared" si="6"/>
        <v>-1.4641288433382416E-3</v>
      </c>
      <c r="J187" s="50">
        <f>IF($B187&gt;=Input!$C$22,100,"n.m.")</f>
        <v>100</v>
      </c>
    </row>
    <row r="188" spans="2:10" x14ac:dyDescent="0.15">
      <c r="B188" s="33">
        <f t="shared" si="8"/>
        <v>44026</v>
      </c>
      <c r="C188" s="160">
        <v>183</v>
      </c>
      <c r="D188" s="44">
        <f>IF($B188&lt;Input!$C$22,"n.m.",IF($B188=Input!$C$22,100,100*(1+(C188/INDEX(C$18:C$1845,MATCH(Input!$C$22,$B$18:$B$1845,0))-1))))</f>
        <v>183</v>
      </c>
      <c r="E188" s="52">
        <f t="shared" si="7"/>
        <v>-5.4347826086956763E-3</v>
      </c>
      <c r="F188" s="164">
        <v>454823</v>
      </c>
      <c r="G188" s="163">
        <v>6830</v>
      </c>
      <c r="H188" s="48">
        <f>IF($B188&lt;Input!$C$22,"n.m.",IF($B188=Input!$C$22,100,100*(1+(G188/INDEX(G$18:G$1845,MATCH(Input!$C$22,$B$18:$B$1845,0))-1))))</f>
        <v>170.75</v>
      </c>
      <c r="I188" s="46">
        <f t="shared" si="6"/>
        <v>-1.4619883040936088E-3</v>
      </c>
      <c r="J188" s="50">
        <f>IF($B188&gt;=Input!$C$22,100,"n.m.")</f>
        <v>100</v>
      </c>
    </row>
    <row r="189" spans="2:10" x14ac:dyDescent="0.15">
      <c r="B189" s="33">
        <f t="shared" si="8"/>
        <v>44025</v>
      </c>
      <c r="C189" s="160">
        <v>184</v>
      </c>
      <c r="D189" s="44">
        <f>IF($B189&lt;Input!$C$22,"n.m.",IF($B189=Input!$C$22,100,100*(1+(C189/INDEX(C$18:C$1845,MATCH(Input!$C$22,$B$18:$B$1845,0))-1))))</f>
        <v>184</v>
      </c>
      <c r="E189" s="52">
        <f t="shared" si="7"/>
        <v>-5.4054054054053502E-3</v>
      </c>
      <c r="F189" s="164">
        <v>496620</v>
      </c>
      <c r="G189" s="163">
        <v>6840</v>
      </c>
      <c r="H189" s="48">
        <f>IF($B189&lt;Input!$C$22,"n.m.",IF($B189=Input!$C$22,100,100*(1+(G189/INDEX(G$18:G$1845,MATCH(Input!$C$22,$B$18:$B$1845,0))-1))))</f>
        <v>171</v>
      </c>
      <c r="I189" s="46">
        <f t="shared" si="6"/>
        <v>-1.4598540145985828E-3</v>
      </c>
      <c r="J189" s="50">
        <f>IF($B189&gt;=Input!$C$22,100,"n.m.")</f>
        <v>100</v>
      </c>
    </row>
    <row r="190" spans="2:10" x14ac:dyDescent="0.15">
      <c r="B190" s="33">
        <f t="shared" si="8"/>
        <v>44024</v>
      </c>
      <c r="C190" s="160">
        <v>185</v>
      </c>
      <c r="D190" s="44">
        <f>IF($B190&lt;Input!$C$22,"n.m.",IF($B190=Input!$C$22,100,100*(1+(C190/INDEX(C$18:C$1845,MATCH(Input!$C$22,$B$18:$B$1845,0))-1))))</f>
        <v>185</v>
      </c>
      <c r="E190" s="52">
        <f t="shared" si="7"/>
        <v>-5.3763440860215006E-3</v>
      </c>
      <c r="F190" s="164">
        <v>458319</v>
      </c>
      <c r="G190" s="163">
        <v>6850</v>
      </c>
      <c r="H190" s="48">
        <f>IF($B190&lt;Input!$C$22,"n.m.",IF($B190=Input!$C$22,100,100*(1+(G190/INDEX(G$18:G$1845,MATCH(Input!$C$22,$B$18:$B$1845,0))-1))))</f>
        <v>171.25</v>
      </c>
      <c r="I190" s="46">
        <f t="shared" si="6"/>
        <v>-1.4577259475219151E-3</v>
      </c>
      <c r="J190" s="50">
        <f>IF($B190&gt;=Input!$C$22,100,"n.m.")</f>
        <v>100</v>
      </c>
    </row>
    <row r="191" spans="2:10" x14ac:dyDescent="0.15">
      <c r="B191" s="33">
        <f t="shared" si="8"/>
        <v>44023</v>
      </c>
      <c r="C191" s="160">
        <v>186</v>
      </c>
      <c r="D191" s="44">
        <f>IF($B191&lt;Input!$C$22,"n.m.",IF($B191=Input!$C$22,100,100*(1+(C191/INDEX(C$18:C$1845,MATCH(Input!$C$22,$B$18:$B$1845,0))-1))))</f>
        <v>186</v>
      </c>
      <c r="E191" s="52">
        <f t="shared" si="7"/>
        <v>-5.3475935828877219E-3</v>
      </c>
      <c r="F191" s="164">
        <v>299392</v>
      </c>
      <c r="G191" s="163">
        <v>6860</v>
      </c>
      <c r="H191" s="48">
        <f>IF($B191&lt;Input!$C$22,"n.m.",IF($B191=Input!$C$22,100,100*(1+(G191/INDEX(G$18:G$1845,MATCH(Input!$C$22,$B$18:$B$1845,0))-1))))</f>
        <v>171.5</v>
      </c>
      <c r="I191" s="46">
        <f t="shared" si="6"/>
        <v>-1.4556040756914523E-3</v>
      </c>
      <c r="J191" s="50">
        <f>IF($B191&gt;=Input!$C$22,100,"n.m.")</f>
        <v>100</v>
      </c>
    </row>
    <row r="192" spans="2:10" x14ac:dyDescent="0.15">
      <c r="B192" s="33">
        <f t="shared" si="8"/>
        <v>44022</v>
      </c>
      <c r="C192" s="160">
        <v>187</v>
      </c>
      <c r="D192" s="44">
        <f>IF($B192&lt;Input!$C$22,"n.m.",IF($B192=Input!$C$22,100,100*(1+(C192/INDEX(C$18:C$1845,MATCH(Input!$C$22,$B$18:$B$1845,0))-1))))</f>
        <v>187</v>
      </c>
      <c r="E192" s="52">
        <f t="shared" si="7"/>
        <v>-5.3191489361702482E-3</v>
      </c>
      <c r="F192" s="164">
        <v>405182</v>
      </c>
      <c r="G192" s="163">
        <v>6870</v>
      </c>
      <c r="H192" s="48">
        <f>IF($B192&lt;Input!$C$22,"n.m.",IF($B192=Input!$C$22,100,100*(1+(G192/INDEX(G$18:G$1845,MATCH(Input!$C$22,$B$18:$B$1845,0))-1))))</f>
        <v>171.75</v>
      </c>
      <c r="I192" s="46">
        <f t="shared" si="6"/>
        <v>-1.4534883720930258E-3</v>
      </c>
      <c r="J192" s="50">
        <f>IF($B192&gt;=Input!$C$22,100,"n.m.")</f>
        <v>100</v>
      </c>
    </row>
    <row r="193" spans="2:10" x14ac:dyDescent="0.15">
      <c r="B193" s="33">
        <f t="shared" si="8"/>
        <v>44021</v>
      </c>
      <c r="C193" s="160">
        <v>188</v>
      </c>
      <c r="D193" s="44">
        <f>IF($B193&lt;Input!$C$22,"n.m.",IF($B193=Input!$C$22,100,100*(1+(C193/INDEX(C$18:C$1845,MATCH(Input!$C$22,$B$18:$B$1845,0))-1))))</f>
        <v>188</v>
      </c>
      <c r="E193" s="52">
        <f t="shared" si="7"/>
        <v>-5.2910052910053462E-3</v>
      </c>
      <c r="F193" s="164">
        <v>275742</v>
      </c>
      <c r="G193" s="163">
        <v>6880</v>
      </c>
      <c r="H193" s="48">
        <f>IF($B193&lt;Input!$C$22,"n.m.",IF($B193=Input!$C$22,100,100*(1+(G193/INDEX(G$18:G$1845,MATCH(Input!$C$22,$B$18:$B$1845,0))-1))))</f>
        <v>172</v>
      </c>
      <c r="I193" s="46">
        <f t="shared" si="6"/>
        <v>-1.4513788098693414E-3</v>
      </c>
      <c r="J193" s="50">
        <f>IF($B193&gt;=Input!$C$22,100,"n.m.")</f>
        <v>100</v>
      </c>
    </row>
    <row r="194" spans="2:10" x14ac:dyDescent="0.15">
      <c r="B194" s="33">
        <f t="shared" si="8"/>
        <v>44020</v>
      </c>
      <c r="C194" s="160">
        <v>189</v>
      </c>
      <c r="D194" s="44">
        <f>IF($B194&lt;Input!$C$22,"n.m.",IF($B194=Input!$C$22,100,100*(1+(C194/INDEX(C$18:C$1845,MATCH(Input!$C$22,$B$18:$B$1845,0))-1))))</f>
        <v>189</v>
      </c>
      <c r="E194" s="52">
        <f t="shared" si="7"/>
        <v>-5.2631578947368585E-3</v>
      </c>
      <c r="F194" s="164">
        <v>264995</v>
      </c>
      <c r="G194" s="163">
        <v>6890</v>
      </c>
      <c r="H194" s="48">
        <f>IF($B194&lt;Input!$C$22,"n.m.",IF($B194=Input!$C$22,100,100*(1+(G194/INDEX(G$18:G$1845,MATCH(Input!$C$22,$B$18:$B$1845,0))-1))))</f>
        <v>172.25</v>
      </c>
      <c r="I194" s="46">
        <f t="shared" si="6"/>
        <v>-1.4492753623188692E-3</v>
      </c>
      <c r="J194" s="50">
        <f>IF($B194&gt;=Input!$C$22,100,"n.m.")</f>
        <v>100</v>
      </c>
    </row>
    <row r="195" spans="2:10" x14ac:dyDescent="0.15">
      <c r="B195" s="33">
        <f t="shared" si="8"/>
        <v>44019</v>
      </c>
      <c r="C195" s="160">
        <v>190</v>
      </c>
      <c r="D195" s="44">
        <f>IF($B195&lt;Input!$C$22,"n.m.",IF($B195=Input!$C$22,100,100*(1+(C195/INDEX(C$18:C$1845,MATCH(Input!$C$22,$B$18:$B$1845,0))-1))))</f>
        <v>190</v>
      </c>
      <c r="E195" s="52">
        <f t="shared" si="7"/>
        <v>-5.2356020942407877E-3</v>
      </c>
      <c r="F195" s="164">
        <v>248351</v>
      </c>
      <c r="G195" s="163">
        <v>6900</v>
      </c>
      <c r="H195" s="48">
        <f>IF($B195&lt;Input!$C$22,"n.m.",IF($B195=Input!$C$22,100,100*(1+(G195/INDEX(G$18:G$1845,MATCH(Input!$C$22,$B$18:$B$1845,0))-1))))</f>
        <v>172.5</v>
      </c>
      <c r="I195" s="46">
        <f t="shared" si="6"/>
        <v>-1.4471780028944004E-3</v>
      </c>
      <c r="J195" s="50">
        <f>IF($B195&gt;=Input!$C$22,100,"n.m.")</f>
        <v>100</v>
      </c>
    </row>
    <row r="196" spans="2:10" x14ac:dyDescent="0.15">
      <c r="B196" s="33">
        <f t="shared" si="8"/>
        <v>44018</v>
      </c>
      <c r="C196" s="160">
        <v>191</v>
      </c>
      <c r="D196" s="44">
        <f>IF($B196&lt;Input!$C$22,"n.m.",IF($B196=Input!$C$22,100,100*(1+(C196/INDEX(C$18:C$1845,MATCH(Input!$C$22,$B$18:$B$1845,0))-1))))</f>
        <v>191</v>
      </c>
      <c r="E196" s="52">
        <f t="shared" si="7"/>
        <v>-5.2083333333333703E-3</v>
      </c>
      <c r="F196" s="164">
        <v>206250</v>
      </c>
      <c r="G196" s="163">
        <v>6910</v>
      </c>
      <c r="H196" s="48">
        <f>IF($B196&lt;Input!$C$22,"n.m.",IF($B196=Input!$C$22,100,100*(1+(G196/INDEX(G$18:G$1845,MATCH(Input!$C$22,$B$18:$B$1845,0))-1))))</f>
        <v>172.75</v>
      </c>
      <c r="I196" s="46">
        <f t="shared" si="6"/>
        <v>-1.4450867052022698E-3</v>
      </c>
      <c r="J196" s="50">
        <f>IF($B196&gt;=Input!$C$22,100,"n.m.")</f>
        <v>100</v>
      </c>
    </row>
    <row r="197" spans="2:10" x14ac:dyDescent="0.15">
      <c r="B197" s="33">
        <f t="shared" si="8"/>
        <v>44017</v>
      </c>
      <c r="C197" s="160">
        <v>192</v>
      </c>
      <c r="D197" s="44">
        <f>IF($B197&lt;Input!$C$22,"n.m.",IF($B197=Input!$C$22,100,100*(1+(C197/INDEX(C$18:C$1845,MATCH(Input!$C$22,$B$18:$B$1845,0))-1))))</f>
        <v>192</v>
      </c>
      <c r="E197" s="52">
        <f t="shared" si="7"/>
        <v>-5.1813471502590858E-3</v>
      </c>
      <c r="F197" s="164">
        <v>321291</v>
      </c>
      <c r="G197" s="163">
        <v>6920</v>
      </c>
      <c r="H197" s="48">
        <f>IF($B197&lt;Input!$C$22,"n.m.",IF($B197=Input!$C$22,100,100*(1+(G197/INDEX(G$18:G$1845,MATCH(Input!$C$22,$B$18:$B$1845,0))-1))))</f>
        <v>173</v>
      </c>
      <c r="I197" s="46">
        <f t="shared" si="6"/>
        <v>-1.4430014430014682E-3</v>
      </c>
      <c r="J197" s="50">
        <f>IF($B197&gt;=Input!$C$22,100,"n.m.")</f>
        <v>100</v>
      </c>
    </row>
    <row r="198" spans="2:10" x14ac:dyDescent="0.15">
      <c r="B198" s="33">
        <f t="shared" si="8"/>
        <v>44016</v>
      </c>
      <c r="C198" s="160">
        <v>193</v>
      </c>
      <c r="D198" s="44">
        <f>IF($B198&lt;Input!$C$22,"n.m.",IF($B198=Input!$C$22,100,100*(1+(C198/INDEX(C$18:C$1845,MATCH(Input!$C$22,$B$18:$B$1845,0))-1))))</f>
        <v>193</v>
      </c>
      <c r="E198" s="52">
        <f t="shared" si="7"/>
        <v>-5.1546391752577136E-3</v>
      </c>
      <c r="F198" s="164">
        <v>435438</v>
      </c>
      <c r="G198" s="163">
        <v>6930</v>
      </c>
      <c r="H198" s="48">
        <f>IF($B198&lt;Input!$C$22,"n.m.",IF($B198=Input!$C$22,100,100*(1+(G198/INDEX(G$18:G$1845,MATCH(Input!$C$22,$B$18:$B$1845,0))-1))))</f>
        <v>173.25</v>
      </c>
      <c r="I198" s="46">
        <f t="shared" si="6"/>
        <v>-1.4409221902017544E-3</v>
      </c>
      <c r="J198" s="50">
        <f>IF($B198&gt;=Input!$C$22,100,"n.m.")</f>
        <v>100</v>
      </c>
    </row>
    <row r="199" spans="2:10" x14ac:dyDescent="0.15">
      <c r="B199" s="33">
        <f t="shared" si="8"/>
        <v>44015</v>
      </c>
      <c r="C199" s="160">
        <v>194</v>
      </c>
      <c r="D199" s="44">
        <f>IF($B199&lt;Input!$C$22,"n.m.",IF($B199=Input!$C$22,100,100*(1+(C199/INDEX(C$18:C$1845,MATCH(Input!$C$22,$B$18:$B$1845,0))-1))))</f>
        <v>194</v>
      </c>
      <c r="E199" s="52">
        <f t="shared" si="7"/>
        <v>-5.12820512820511E-3</v>
      </c>
      <c r="F199" s="164">
        <v>268614</v>
      </c>
      <c r="G199" s="163">
        <v>6940</v>
      </c>
      <c r="H199" s="48">
        <f>IF($B199&lt;Input!$C$22,"n.m.",IF($B199=Input!$C$22,100,100*(1+(G199/INDEX(G$18:G$1845,MATCH(Input!$C$22,$B$18:$B$1845,0))-1))))</f>
        <v>173.5</v>
      </c>
      <c r="I199" s="46">
        <f t="shared" si="6"/>
        <v>-1.4388489208633226E-3</v>
      </c>
      <c r="J199" s="50">
        <f>IF($B199&gt;=Input!$C$22,100,"n.m.")</f>
        <v>100</v>
      </c>
    </row>
    <row r="200" spans="2:10" x14ac:dyDescent="0.15">
      <c r="B200" s="33">
        <f t="shared" si="8"/>
        <v>44014</v>
      </c>
      <c r="C200" s="160">
        <v>195</v>
      </c>
      <c r="D200" s="44">
        <f>IF($B200&lt;Input!$C$22,"n.m.",IF($B200=Input!$C$22,100,100*(1+(C200/INDEX(C$18:C$1845,MATCH(Input!$C$22,$B$18:$B$1845,0))-1))))</f>
        <v>195</v>
      </c>
      <c r="E200" s="52">
        <f t="shared" si="7"/>
        <v>-5.1020408163264808E-3</v>
      </c>
      <c r="F200" s="164">
        <v>384959</v>
      </c>
      <c r="G200" s="163">
        <v>6950</v>
      </c>
      <c r="H200" s="48">
        <f>IF($B200&lt;Input!$C$22,"n.m.",IF($B200=Input!$C$22,100,100*(1+(G200/INDEX(G$18:G$1845,MATCH(Input!$C$22,$B$18:$B$1845,0))-1))))</f>
        <v>173.75</v>
      </c>
      <c r="I200" s="46">
        <f t="shared" si="6"/>
        <v>-1.4367816091953589E-3</v>
      </c>
      <c r="J200" s="50">
        <f>IF($B200&gt;=Input!$C$22,100,"n.m.")</f>
        <v>100</v>
      </c>
    </row>
    <row r="201" spans="2:10" x14ac:dyDescent="0.15">
      <c r="B201" s="33">
        <f t="shared" si="8"/>
        <v>44013</v>
      </c>
      <c r="C201" s="160">
        <v>196</v>
      </c>
      <c r="D201" s="44">
        <f>IF($B201&lt;Input!$C$22,"n.m.",IF($B201=Input!$C$22,100,100*(1+(C201/INDEX(C$18:C$1845,MATCH(Input!$C$22,$B$18:$B$1845,0))-1))))</f>
        <v>196</v>
      </c>
      <c r="E201" s="52">
        <f t="shared" si="7"/>
        <v>-5.0761421319797106E-3</v>
      </c>
      <c r="F201" s="164">
        <v>448057</v>
      </c>
      <c r="G201" s="163">
        <v>6960</v>
      </c>
      <c r="H201" s="48">
        <f>IF($B201&lt;Input!$C$22,"n.m.",IF($B201=Input!$C$22,100,100*(1+(G201/INDEX(G$18:G$1845,MATCH(Input!$C$22,$B$18:$B$1845,0))-1))))</f>
        <v>174</v>
      </c>
      <c r="I201" s="46">
        <f t="shared" si="6"/>
        <v>-1.4347202295552641E-3</v>
      </c>
      <c r="J201" s="50">
        <f>IF($B201&gt;=Input!$C$22,100,"n.m.")</f>
        <v>100</v>
      </c>
    </row>
    <row r="202" spans="2:10" x14ac:dyDescent="0.15">
      <c r="B202" s="33">
        <f t="shared" si="8"/>
        <v>44012</v>
      </c>
      <c r="C202" s="160">
        <v>197</v>
      </c>
      <c r="D202" s="44">
        <f>IF($B202&lt;Input!$C$22,"n.m.",IF($B202=Input!$C$22,100,100*(1+(C202/INDEX(C$18:C$1845,MATCH(Input!$C$22,$B$18:$B$1845,0))-1))))</f>
        <v>197</v>
      </c>
      <c r="E202" s="52">
        <f t="shared" si="7"/>
        <v>-5.050505050505083E-3</v>
      </c>
      <c r="F202" s="164">
        <v>241472</v>
      </c>
      <c r="G202" s="163">
        <v>6970</v>
      </c>
      <c r="H202" s="48">
        <f>IF($B202&lt;Input!$C$22,"n.m.",IF($B202=Input!$C$22,100,100*(1+(G202/INDEX(G$18:G$1845,MATCH(Input!$C$22,$B$18:$B$1845,0))-1))))</f>
        <v>174.25</v>
      </c>
      <c r="I202" s="46">
        <f t="shared" si="6"/>
        <v>-1.4326647564469885E-3</v>
      </c>
      <c r="J202" s="50">
        <f>IF($B202&gt;=Input!$C$22,100,"n.m.")</f>
        <v>100</v>
      </c>
    </row>
    <row r="203" spans="2:10" x14ac:dyDescent="0.15">
      <c r="B203" s="33">
        <f t="shared" si="8"/>
        <v>44011</v>
      </c>
      <c r="C203" s="160">
        <v>198</v>
      </c>
      <c r="D203" s="44">
        <f>IF($B203&lt;Input!$C$22,"n.m.",IF($B203=Input!$C$22,100,100*(1+(C203/INDEX(C$18:C$1845,MATCH(Input!$C$22,$B$18:$B$1845,0))-1))))</f>
        <v>198</v>
      </c>
      <c r="E203" s="52">
        <f t="shared" si="7"/>
        <v>-5.0251256281407253E-3</v>
      </c>
      <c r="F203" s="164">
        <v>411460</v>
      </c>
      <c r="G203" s="163">
        <v>6980</v>
      </c>
      <c r="H203" s="48">
        <f>IF($B203&lt;Input!$C$22,"n.m.",IF($B203=Input!$C$22,100,100*(1+(G203/INDEX(G$18:G$1845,MATCH(Input!$C$22,$B$18:$B$1845,0))-1))))</f>
        <v>174.5</v>
      </c>
      <c r="I203" s="46">
        <f t="shared" si="6"/>
        <v>-1.4306151645206988E-3</v>
      </c>
      <c r="J203" s="50">
        <f>IF($B203&gt;=Input!$C$22,100,"n.m.")</f>
        <v>100</v>
      </c>
    </row>
    <row r="204" spans="2:10" x14ac:dyDescent="0.15">
      <c r="B204" s="33">
        <f t="shared" si="8"/>
        <v>44010</v>
      </c>
      <c r="C204" s="160">
        <v>199</v>
      </c>
      <c r="D204" s="44">
        <f>IF($B204&lt;Input!$C$22,"n.m.",IF($B204=Input!$C$22,100,100*(1+(C204/INDEX(C$18:C$1845,MATCH(Input!$C$22,$B$18:$B$1845,0))-1))))</f>
        <v>199</v>
      </c>
      <c r="E204" s="52">
        <f t="shared" si="7"/>
        <v>-5.0000000000000044E-3</v>
      </c>
      <c r="F204" s="164">
        <v>322298</v>
      </c>
      <c r="G204" s="163">
        <v>6990</v>
      </c>
      <c r="H204" s="48">
        <f>IF($B204&lt;Input!$C$22,"n.m.",IF($B204=Input!$C$22,100,100*(1+(G204/INDEX(G$18:G$1845,MATCH(Input!$C$22,$B$18:$B$1845,0))-1))))</f>
        <v>174.75</v>
      </c>
      <c r="I204" s="46">
        <f t="shared" si="6"/>
        <v>-1.4285714285714457E-3</v>
      </c>
      <c r="J204" s="50">
        <f>IF($B204&gt;=Input!$C$22,100,"n.m.")</f>
        <v>100</v>
      </c>
    </row>
    <row r="205" spans="2:10" x14ac:dyDescent="0.15">
      <c r="B205" s="33">
        <f t="shared" si="8"/>
        <v>44009</v>
      </c>
      <c r="C205" s="160">
        <v>200</v>
      </c>
      <c r="D205" s="44">
        <f>IF($B205&lt;Input!$C$22,"n.m.",IF($B205=Input!$C$22,100,100*(1+(C205/INDEX(C$18:C$1845,MATCH(Input!$C$22,$B$18:$B$1845,0))-1))))</f>
        <v>200</v>
      </c>
      <c r="E205" s="52">
        <f t="shared" si="7"/>
        <v>-4.9751243781094301E-3</v>
      </c>
      <c r="F205" s="164">
        <v>268618</v>
      </c>
      <c r="G205" s="163">
        <v>7000</v>
      </c>
      <c r="H205" s="48">
        <f>IF($B205&lt;Input!$C$22,"n.m.",IF($B205=Input!$C$22,100,100*(1+(G205/INDEX(G$18:G$1845,MATCH(Input!$C$22,$B$18:$B$1845,0))-1))))</f>
        <v>175</v>
      </c>
      <c r="I205" s="46">
        <f t="shared" si="6"/>
        <v>-1.4265335235378318E-3</v>
      </c>
      <c r="J205" s="50">
        <f>IF($B205&gt;=Input!$C$22,100,"n.m.")</f>
        <v>100</v>
      </c>
    </row>
    <row r="206" spans="2:10" x14ac:dyDescent="0.15">
      <c r="B206" s="33">
        <f t="shared" si="8"/>
        <v>44008</v>
      </c>
      <c r="C206" s="160">
        <v>201</v>
      </c>
      <c r="D206" s="44">
        <f>IF($B206&lt;Input!$C$22,"n.m.",IF($B206=Input!$C$22,100,100*(1+(C206/INDEX(C$18:C$1845,MATCH(Input!$C$22,$B$18:$B$1845,0))-1))))</f>
        <v>200.99999999999997</v>
      </c>
      <c r="E206" s="52">
        <f t="shared" si="7"/>
        <v>-4.9504950495049549E-3</v>
      </c>
      <c r="F206" s="164">
        <v>468176</v>
      </c>
      <c r="G206" s="163">
        <v>7010</v>
      </c>
      <c r="H206" s="48">
        <f>IF($B206&lt;Input!$C$22,"n.m.",IF($B206=Input!$C$22,100,100*(1+(G206/INDEX(G$18:G$1845,MATCH(Input!$C$22,$B$18:$B$1845,0))-1))))</f>
        <v>175.25</v>
      </c>
      <c r="I206" s="46">
        <f t="shared" si="6"/>
        <v>-1.4245014245014564E-3</v>
      </c>
      <c r="J206" s="50">
        <f>IF($B206&gt;=Input!$C$22,100,"n.m.")</f>
        <v>100</v>
      </c>
    </row>
    <row r="207" spans="2:10" x14ac:dyDescent="0.15">
      <c r="B207" s="33">
        <f t="shared" si="8"/>
        <v>44007</v>
      </c>
      <c r="C207" s="160">
        <v>202</v>
      </c>
      <c r="D207" s="44">
        <f>IF($B207&lt;Input!$C$22,"n.m.",IF($B207=Input!$C$22,100,100*(1+(C207/INDEX(C$18:C$1845,MATCH(Input!$C$22,$B$18:$B$1845,0))-1))))</f>
        <v>202</v>
      </c>
      <c r="E207" s="52">
        <f t="shared" si="7"/>
        <v>-4.9261083743842304E-3</v>
      </c>
      <c r="F207" s="164">
        <v>364962</v>
      </c>
      <c r="G207" s="163">
        <v>7020</v>
      </c>
      <c r="H207" s="48">
        <f>IF($B207&lt;Input!$C$22,"n.m.",IF($B207=Input!$C$22,100,100*(1+(G207/INDEX(G$18:G$1845,MATCH(Input!$C$22,$B$18:$B$1845,0))-1))))</f>
        <v>175.5</v>
      </c>
      <c r="I207" s="46">
        <f t="shared" si="6"/>
        <v>-1.4224751066855834E-3</v>
      </c>
      <c r="J207" s="50">
        <f>IF($B207&gt;=Input!$C$22,100,"n.m.")</f>
        <v>100</v>
      </c>
    </row>
    <row r="208" spans="2:10" x14ac:dyDescent="0.15">
      <c r="B208" s="33">
        <f t="shared" si="8"/>
        <v>44006</v>
      </c>
      <c r="C208" s="160">
        <v>203</v>
      </c>
      <c r="D208" s="44">
        <f>IF($B208&lt;Input!$C$22,"n.m.",IF($B208=Input!$C$22,100,100*(1+(C208/INDEX(C$18:C$1845,MATCH(Input!$C$22,$B$18:$B$1845,0))-1))))</f>
        <v>202.99999999999997</v>
      </c>
      <c r="E208" s="52">
        <f t="shared" si="7"/>
        <v>-4.9019607843137081E-3</v>
      </c>
      <c r="F208" s="164">
        <v>386042</v>
      </c>
      <c r="G208" s="163">
        <v>7030</v>
      </c>
      <c r="H208" s="48">
        <f>IF($B208&lt;Input!$C$22,"n.m.",IF($B208=Input!$C$22,100,100*(1+(G208/INDEX(G$18:G$1845,MATCH(Input!$C$22,$B$18:$B$1845,0))-1))))</f>
        <v>175.75</v>
      </c>
      <c r="I208" s="46">
        <f t="shared" si="6"/>
        <v>-1.4204545454545858E-3</v>
      </c>
      <c r="J208" s="50">
        <f>IF($B208&gt;=Input!$C$22,100,"n.m.")</f>
        <v>100</v>
      </c>
    </row>
    <row r="209" spans="2:10" x14ac:dyDescent="0.15">
      <c r="B209" s="33">
        <f t="shared" si="8"/>
        <v>44005</v>
      </c>
      <c r="C209" s="160">
        <v>204</v>
      </c>
      <c r="D209" s="44">
        <f>IF($B209&lt;Input!$C$22,"n.m.",IF($B209=Input!$C$22,100,100*(1+(C209/INDEX(C$18:C$1845,MATCH(Input!$C$22,$B$18:$B$1845,0))-1))))</f>
        <v>204</v>
      </c>
      <c r="E209" s="52">
        <f t="shared" si="7"/>
        <v>-4.8780487804878092E-3</v>
      </c>
      <c r="F209" s="164">
        <v>403868</v>
      </c>
      <c r="G209" s="163">
        <v>7040</v>
      </c>
      <c r="H209" s="48">
        <f>IF($B209&lt;Input!$C$22,"n.m.",IF($B209=Input!$C$22,100,100*(1+(G209/INDEX(G$18:G$1845,MATCH(Input!$C$22,$B$18:$B$1845,0))-1))))</f>
        <v>176</v>
      </c>
      <c r="I209" s="46">
        <f t="shared" si="6"/>
        <v>-1.4184397163120588E-3</v>
      </c>
      <c r="J209" s="50">
        <f>IF($B209&gt;=Input!$C$22,100,"n.m.")</f>
        <v>100</v>
      </c>
    </row>
    <row r="210" spans="2:10" x14ac:dyDescent="0.15">
      <c r="B210" s="33">
        <f t="shared" si="8"/>
        <v>44004</v>
      </c>
      <c r="C210" s="160">
        <v>205</v>
      </c>
      <c r="D210" s="44">
        <f>IF($B210&lt;Input!$C$22,"n.m.",IF($B210=Input!$C$22,100,100*(1+(C210/INDEX(C$18:C$1845,MATCH(Input!$C$22,$B$18:$B$1845,0))-1))))</f>
        <v>204.99999999999997</v>
      </c>
      <c r="E210" s="52">
        <f t="shared" si="7"/>
        <v>-4.8543689320388328E-3</v>
      </c>
      <c r="F210" s="164">
        <v>465546</v>
      </c>
      <c r="G210" s="163">
        <v>7050</v>
      </c>
      <c r="H210" s="48">
        <f>IF($B210&lt;Input!$C$22,"n.m.",IF($B210=Input!$C$22,100,100*(1+(G210/INDEX(G$18:G$1845,MATCH(Input!$C$22,$B$18:$B$1845,0))-1))))</f>
        <v>176.25</v>
      </c>
      <c r="I210" s="46">
        <f t="shared" ref="I210:I273" si="9">G210/G211-1</f>
        <v>-1.4164305949008194E-3</v>
      </c>
      <c r="J210" s="50">
        <f>IF($B210&gt;=Input!$C$22,100,"n.m.")</f>
        <v>100</v>
      </c>
    </row>
    <row r="211" spans="2:10" x14ac:dyDescent="0.15">
      <c r="B211" s="33">
        <f t="shared" si="8"/>
        <v>44003</v>
      </c>
      <c r="C211" s="160">
        <v>206</v>
      </c>
      <c r="D211" s="44">
        <f>IF($B211&lt;Input!$C$22,"n.m.",IF($B211=Input!$C$22,100,100*(1+(C211/INDEX(C$18:C$1845,MATCH(Input!$C$22,$B$18:$B$1845,0))-1))))</f>
        <v>206</v>
      </c>
      <c r="E211" s="52">
        <f t="shared" ref="E211:E274" si="10">C211/C212-1</f>
        <v>-4.8309178743961567E-3</v>
      </c>
      <c r="F211" s="164">
        <v>325212</v>
      </c>
      <c r="G211" s="163">
        <v>7060</v>
      </c>
      <c r="H211" s="48">
        <f>IF($B211&lt;Input!$C$22,"n.m.",IF($B211=Input!$C$22,100,100*(1+(G211/INDEX(G$18:G$1845,MATCH(Input!$C$22,$B$18:$B$1845,0))-1))))</f>
        <v>176.5</v>
      </c>
      <c r="I211" s="46">
        <f t="shared" si="9"/>
        <v>-1.4144271570014633E-3</v>
      </c>
      <c r="J211" s="50">
        <f>IF($B211&gt;=Input!$C$22,100,"n.m.")</f>
        <v>100</v>
      </c>
    </row>
    <row r="212" spans="2:10" x14ac:dyDescent="0.15">
      <c r="B212" s="33">
        <f t="shared" ref="B212:B275" si="11">B211-1</f>
        <v>44002</v>
      </c>
      <c r="C212" s="160">
        <v>207</v>
      </c>
      <c r="D212" s="44">
        <f>IF($B212&lt;Input!$C$22,"n.m.",IF($B212=Input!$C$22,100,100*(1+(C212/INDEX(C$18:C$1845,MATCH(Input!$C$22,$B$18:$B$1845,0))-1))))</f>
        <v>206.99999999999997</v>
      </c>
      <c r="E212" s="52">
        <f t="shared" si="10"/>
        <v>-4.8076923076922906E-3</v>
      </c>
      <c r="F212" s="164">
        <v>387564</v>
      </c>
      <c r="G212" s="163">
        <v>7070</v>
      </c>
      <c r="H212" s="48">
        <f>IF($B212&lt;Input!$C$22,"n.m.",IF($B212=Input!$C$22,100,100*(1+(G212/INDEX(G$18:G$1845,MATCH(Input!$C$22,$B$18:$B$1845,0))-1))))</f>
        <v>176.75</v>
      </c>
      <c r="I212" s="46">
        <f t="shared" si="9"/>
        <v>-1.4124293785310327E-3</v>
      </c>
      <c r="J212" s="50">
        <f>IF($B212&gt;=Input!$C$22,100,"n.m.")</f>
        <v>100</v>
      </c>
    </row>
    <row r="213" spans="2:10" x14ac:dyDescent="0.15">
      <c r="B213" s="33">
        <f t="shared" si="11"/>
        <v>44001</v>
      </c>
      <c r="C213" s="160">
        <v>208</v>
      </c>
      <c r="D213" s="44">
        <f>IF($B213&lt;Input!$C$22,"n.m.",IF($B213=Input!$C$22,100,100*(1+(C213/INDEX(C$18:C$1845,MATCH(Input!$C$22,$B$18:$B$1845,0))-1))))</f>
        <v>208</v>
      </c>
      <c r="E213" s="52">
        <f t="shared" si="10"/>
        <v>-4.784688995215336E-3</v>
      </c>
      <c r="F213" s="164">
        <v>396195</v>
      </c>
      <c r="G213" s="163">
        <v>7080</v>
      </c>
      <c r="H213" s="48">
        <f>IF($B213&lt;Input!$C$22,"n.m.",IF($B213=Input!$C$22,100,100*(1+(G213/INDEX(G$18:G$1845,MATCH(Input!$C$22,$B$18:$B$1845,0))-1))))</f>
        <v>177</v>
      </c>
      <c r="I213" s="46">
        <f t="shared" si="9"/>
        <v>-1.4104372355430161E-3</v>
      </c>
      <c r="J213" s="50">
        <f>IF($B213&gt;=Input!$C$22,100,"n.m.")</f>
        <v>100</v>
      </c>
    </row>
    <row r="214" spans="2:10" x14ac:dyDescent="0.15">
      <c r="B214" s="33">
        <f t="shared" si="11"/>
        <v>44000</v>
      </c>
      <c r="C214" s="160">
        <v>209</v>
      </c>
      <c r="D214" s="44">
        <f>IF($B214&lt;Input!$C$22,"n.m.",IF($B214=Input!$C$22,100,100*(1+(C214/INDEX(C$18:C$1845,MATCH(Input!$C$22,$B$18:$B$1845,0))-1))))</f>
        <v>209</v>
      </c>
      <c r="E214" s="52">
        <f t="shared" si="10"/>
        <v>-4.761904761904745E-3</v>
      </c>
      <c r="F214" s="164">
        <v>262077</v>
      </c>
      <c r="G214" s="163">
        <v>7090</v>
      </c>
      <c r="H214" s="48">
        <f>IF($B214&lt;Input!$C$22,"n.m.",IF($B214=Input!$C$22,100,100*(1+(G214/INDEX(G$18:G$1845,MATCH(Input!$C$22,$B$18:$B$1845,0))-1))))</f>
        <v>177.25</v>
      </c>
      <c r="I214" s="46">
        <f t="shared" si="9"/>
        <v>-1.4084507042253502E-3</v>
      </c>
      <c r="J214" s="50">
        <f>IF($B214&gt;=Input!$C$22,100,"n.m.")</f>
        <v>100</v>
      </c>
    </row>
    <row r="215" spans="2:10" x14ac:dyDescent="0.15">
      <c r="B215" s="33">
        <f t="shared" si="11"/>
        <v>43999</v>
      </c>
      <c r="C215" s="160">
        <v>210</v>
      </c>
      <c r="D215" s="44">
        <f>IF($B215&lt;Input!$C$22,"n.m.",IF($B215=Input!$C$22,100,100*(1+(C215/INDEX(C$18:C$1845,MATCH(Input!$C$22,$B$18:$B$1845,0))-1))))</f>
        <v>210</v>
      </c>
      <c r="E215" s="52">
        <f t="shared" si="10"/>
        <v>-4.7393364928910442E-3</v>
      </c>
      <c r="F215" s="164">
        <v>394744</v>
      </c>
      <c r="G215" s="163">
        <v>7100</v>
      </c>
      <c r="H215" s="48">
        <f>IF($B215&lt;Input!$C$22,"n.m.",IF($B215=Input!$C$22,100,100*(1+(G215/INDEX(G$18:G$1845,MATCH(Input!$C$22,$B$18:$B$1845,0))-1))))</f>
        <v>177.5</v>
      </c>
      <c r="I215" s="46">
        <f t="shared" si="9"/>
        <v>-1.4064697609000865E-3</v>
      </c>
      <c r="J215" s="50">
        <f>IF($B215&gt;=Input!$C$22,100,"n.m.")</f>
        <v>100</v>
      </c>
    </row>
    <row r="216" spans="2:10" x14ac:dyDescent="0.15">
      <c r="B216" s="33">
        <f t="shared" si="11"/>
        <v>43998</v>
      </c>
      <c r="C216" s="160">
        <v>211</v>
      </c>
      <c r="D216" s="44">
        <f>IF($B216&lt;Input!$C$22,"n.m.",IF($B216=Input!$C$22,100,100*(1+(C216/INDEX(C$18:C$1845,MATCH(Input!$C$22,$B$18:$B$1845,0))-1))))</f>
        <v>211</v>
      </c>
      <c r="E216" s="52">
        <f t="shared" si="10"/>
        <v>-4.7169811320755262E-3</v>
      </c>
      <c r="F216" s="164">
        <v>416019</v>
      </c>
      <c r="G216" s="163">
        <v>7110</v>
      </c>
      <c r="H216" s="48">
        <f>IF($B216&lt;Input!$C$22,"n.m.",IF($B216=Input!$C$22,100,100*(1+(G216/INDEX(G$18:G$1845,MATCH(Input!$C$22,$B$18:$B$1845,0))-1))))</f>
        <v>177.75</v>
      </c>
      <c r="I216" s="46">
        <f t="shared" si="9"/>
        <v>-1.4044943820225031E-3</v>
      </c>
      <c r="J216" s="50">
        <f>IF($B216&gt;=Input!$C$22,100,"n.m.")</f>
        <v>100</v>
      </c>
    </row>
    <row r="217" spans="2:10" x14ac:dyDescent="0.15">
      <c r="B217" s="33">
        <f t="shared" si="11"/>
        <v>43997</v>
      </c>
      <c r="C217" s="160">
        <v>212</v>
      </c>
      <c r="D217" s="44">
        <f>IF($B217&lt;Input!$C$22,"n.m.",IF($B217=Input!$C$22,100,100*(1+(C217/INDEX(C$18:C$1845,MATCH(Input!$C$22,$B$18:$B$1845,0))-1))))</f>
        <v>212</v>
      </c>
      <c r="E217" s="52">
        <f t="shared" si="10"/>
        <v>-4.6948356807511304E-3</v>
      </c>
      <c r="F217" s="164">
        <v>472125</v>
      </c>
      <c r="G217" s="163">
        <v>7120</v>
      </c>
      <c r="H217" s="48">
        <f>IF($B217&lt;Input!$C$22,"n.m.",IF($B217=Input!$C$22,100,100*(1+(G217/INDEX(G$18:G$1845,MATCH(Input!$C$22,$B$18:$B$1845,0))-1))))</f>
        <v>178</v>
      </c>
      <c r="I217" s="46">
        <f t="shared" si="9"/>
        <v>-1.4025245441795509E-3</v>
      </c>
      <c r="J217" s="50">
        <f>IF($B217&gt;=Input!$C$22,100,"n.m.")</f>
        <v>100</v>
      </c>
    </row>
    <row r="218" spans="2:10" x14ac:dyDescent="0.15">
      <c r="B218" s="33">
        <f t="shared" si="11"/>
        <v>43996</v>
      </c>
      <c r="C218" s="160">
        <v>213</v>
      </c>
      <c r="D218" s="44">
        <f>IF($B218&lt;Input!$C$22,"n.m.",IF($B218=Input!$C$22,100,100*(1+(C218/INDEX(C$18:C$1845,MATCH(Input!$C$22,$B$18:$B$1845,0))-1))))</f>
        <v>213</v>
      </c>
      <c r="E218" s="52">
        <f t="shared" si="10"/>
        <v>-4.6728971962616273E-3</v>
      </c>
      <c r="F218" s="164">
        <v>482319</v>
      </c>
      <c r="G218" s="163">
        <v>7130</v>
      </c>
      <c r="H218" s="48">
        <f>IF($B218&lt;Input!$C$22,"n.m.",IF($B218=Input!$C$22,100,100*(1+(G218/INDEX(G$18:G$1845,MATCH(Input!$C$22,$B$18:$B$1845,0))-1))))</f>
        <v>178.25</v>
      </c>
      <c r="I218" s="46">
        <f t="shared" si="9"/>
        <v>-1.4005602240896309E-3</v>
      </c>
      <c r="J218" s="50">
        <f>IF($B218&gt;=Input!$C$22,100,"n.m.")</f>
        <v>100</v>
      </c>
    </row>
    <row r="219" spans="2:10" x14ac:dyDescent="0.15">
      <c r="B219" s="33">
        <f t="shared" si="11"/>
        <v>43995</v>
      </c>
      <c r="C219" s="160">
        <v>214</v>
      </c>
      <c r="D219" s="44">
        <f>IF($B219&lt;Input!$C$22,"n.m.",IF($B219=Input!$C$22,100,100*(1+(C219/INDEX(C$18:C$1845,MATCH(Input!$C$22,$B$18:$B$1845,0))-1))))</f>
        <v>214</v>
      </c>
      <c r="E219" s="52">
        <f t="shared" si="10"/>
        <v>-4.6511627906976605E-3</v>
      </c>
      <c r="F219" s="164">
        <v>371648</v>
      </c>
      <c r="G219" s="163">
        <v>7140</v>
      </c>
      <c r="H219" s="48">
        <f>IF($B219&lt;Input!$C$22,"n.m.",IF($B219=Input!$C$22,100,100*(1+(G219/INDEX(G$18:G$1845,MATCH(Input!$C$22,$B$18:$B$1845,0))-1))))</f>
        <v>178.5</v>
      </c>
      <c r="I219" s="46">
        <f t="shared" si="9"/>
        <v>-1.3986013986013734E-3</v>
      </c>
      <c r="J219" s="50">
        <f>IF($B219&gt;=Input!$C$22,100,"n.m.")</f>
        <v>100</v>
      </c>
    </row>
    <row r="220" spans="2:10" x14ac:dyDescent="0.15">
      <c r="B220" s="33">
        <f t="shared" si="11"/>
        <v>43994</v>
      </c>
      <c r="C220" s="160">
        <v>215</v>
      </c>
      <c r="D220" s="44">
        <f>IF($B220&lt;Input!$C$22,"n.m.",IF($B220=Input!$C$22,100,100*(1+(C220/INDEX(C$18:C$1845,MATCH(Input!$C$22,$B$18:$B$1845,0))-1))))</f>
        <v>215</v>
      </c>
      <c r="E220" s="52">
        <f t="shared" si="10"/>
        <v>-4.6296296296296502E-3</v>
      </c>
      <c r="F220" s="164">
        <v>417693</v>
      </c>
      <c r="G220" s="163">
        <v>7150</v>
      </c>
      <c r="H220" s="48">
        <f>IF($B220&lt;Input!$C$22,"n.m.",IF($B220=Input!$C$22,100,100*(1+(G220/INDEX(G$18:G$1845,MATCH(Input!$C$22,$B$18:$B$1845,0))-1))))</f>
        <v>178.75</v>
      </c>
      <c r="I220" s="46">
        <f t="shared" si="9"/>
        <v>-1.3966480446927498E-3</v>
      </c>
      <c r="J220" s="50">
        <f>IF($B220&gt;=Input!$C$22,100,"n.m.")</f>
        <v>100</v>
      </c>
    </row>
    <row r="221" spans="2:10" x14ac:dyDescent="0.15">
      <c r="B221" s="33">
        <f t="shared" si="11"/>
        <v>43993</v>
      </c>
      <c r="C221" s="160">
        <v>216</v>
      </c>
      <c r="D221" s="44">
        <f>IF($B221&lt;Input!$C$22,"n.m.",IF($B221=Input!$C$22,100,100*(1+(C221/INDEX(C$18:C$1845,MATCH(Input!$C$22,$B$18:$B$1845,0))-1))))</f>
        <v>216</v>
      </c>
      <c r="E221" s="52">
        <f t="shared" si="10"/>
        <v>-4.6082949308755561E-3</v>
      </c>
      <c r="F221" s="164">
        <v>293828</v>
      </c>
      <c r="G221" s="163">
        <v>7160</v>
      </c>
      <c r="H221" s="48">
        <f>IF($B221&lt;Input!$C$22,"n.m.",IF($B221=Input!$C$22,100,100*(1+(G221/INDEX(G$18:G$1845,MATCH(Input!$C$22,$B$18:$B$1845,0))-1))))</f>
        <v>179</v>
      </c>
      <c r="I221" s="46">
        <f t="shared" si="9"/>
        <v>-1.3947001394699621E-3</v>
      </c>
      <c r="J221" s="50">
        <f>IF($B221&gt;=Input!$C$22,100,"n.m.")</f>
        <v>100</v>
      </c>
    </row>
    <row r="222" spans="2:10" x14ac:dyDescent="0.15">
      <c r="B222" s="33">
        <f t="shared" si="11"/>
        <v>43992</v>
      </c>
      <c r="C222" s="160">
        <v>217</v>
      </c>
      <c r="D222" s="44">
        <f>IF($B222&lt;Input!$C$22,"n.m.",IF($B222=Input!$C$22,100,100*(1+(C222/INDEX(C$18:C$1845,MATCH(Input!$C$22,$B$18:$B$1845,0))-1))))</f>
        <v>217</v>
      </c>
      <c r="E222" s="52">
        <f t="shared" si="10"/>
        <v>-4.5871559633027248E-3</v>
      </c>
      <c r="F222" s="164">
        <v>347341</v>
      </c>
      <c r="G222" s="163">
        <v>7170</v>
      </c>
      <c r="H222" s="48">
        <f>IF($B222&lt;Input!$C$22,"n.m.",IF($B222=Input!$C$22,100,100*(1+(G222/INDEX(G$18:G$1845,MATCH(Input!$C$22,$B$18:$B$1845,0))-1))))</f>
        <v>179.25</v>
      </c>
      <c r="I222" s="46">
        <f t="shared" si="9"/>
        <v>-1.3927576601671099E-3</v>
      </c>
      <c r="J222" s="50">
        <f>IF($B222&gt;=Input!$C$22,100,"n.m.")</f>
        <v>100</v>
      </c>
    </row>
    <row r="223" spans="2:10" x14ac:dyDescent="0.15">
      <c r="B223" s="33">
        <f t="shared" si="11"/>
        <v>43991</v>
      </c>
      <c r="C223" s="160">
        <v>218</v>
      </c>
      <c r="D223" s="44">
        <f>IF($B223&lt;Input!$C$22,"n.m.",IF($B223=Input!$C$22,100,100*(1+(C223/INDEX(C$18:C$1845,MATCH(Input!$C$22,$B$18:$B$1845,0))-1))))</f>
        <v>218.00000000000003</v>
      </c>
      <c r="E223" s="52">
        <f t="shared" si="10"/>
        <v>-4.5662100456621557E-3</v>
      </c>
      <c r="F223" s="164">
        <v>328677</v>
      </c>
      <c r="G223" s="163">
        <v>7180</v>
      </c>
      <c r="H223" s="48">
        <f>IF($B223&lt;Input!$C$22,"n.m.",IF($B223=Input!$C$22,100,100*(1+(G223/INDEX(G$18:G$1845,MATCH(Input!$C$22,$B$18:$B$1845,0))-1))))</f>
        <v>179.5</v>
      </c>
      <c r="I223" s="46">
        <f t="shared" si="9"/>
        <v>-1.3908205841446364E-3</v>
      </c>
      <c r="J223" s="50">
        <f>IF($B223&gt;=Input!$C$22,100,"n.m.")</f>
        <v>100</v>
      </c>
    </row>
    <row r="224" spans="2:10" x14ac:dyDescent="0.15">
      <c r="B224" s="33">
        <f t="shared" si="11"/>
        <v>43990</v>
      </c>
      <c r="C224" s="160">
        <v>219</v>
      </c>
      <c r="D224" s="44">
        <f>IF($B224&lt;Input!$C$22,"n.m.",IF($B224=Input!$C$22,100,100*(1+(C224/INDEX(C$18:C$1845,MATCH(Input!$C$22,$B$18:$B$1845,0))-1))))</f>
        <v>219</v>
      </c>
      <c r="E224" s="52">
        <f t="shared" si="10"/>
        <v>-4.5454545454545192E-3</v>
      </c>
      <c r="F224" s="164">
        <v>276267</v>
      </c>
      <c r="G224" s="163">
        <v>7190</v>
      </c>
      <c r="H224" s="48">
        <f>IF($B224&lt;Input!$C$22,"n.m.",IF($B224=Input!$C$22,100,100*(1+(G224/INDEX(G$18:G$1845,MATCH(Input!$C$22,$B$18:$B$1845,0))-1))))</f>
        <v>179.75</v>
      </c>
      <c r="I224" s="46">
        <f t="shared" si="9"/>
        <v>-1.388888888888884E-3</v>
      </c>
      <c r="J224" s="50">
        <f>IF($B224&gt;=Input!$C$22,100,"n.m.")</f>
        <v>100</v>
      </c>
    </row>
    <row r="225" spans="2:10" x14ac:dyDescent="0.15">
      <c r="B225" s="33">
        <f t="shared" si="11"/>
        <v>43989</v>
      </c>
      <c r="C225" s="160">
        <v>220</v>
      </c>
      <c r="D225" s="44">
        <f>IF($B225&lt;Input!$C$22,"n.m.",IF($B225=Input!$C$22,100,100*(1+(C225/INDEX(C$18:C$1845,MATCH(Input!$C$22,$B$18:$B$1845,0))-1))))</f>
        <v>220.00000000000003</v>
      </c>
      <c r="E225" s="52">
        <f t="shared" si="10"/>
        <v>-4.5248868778280382E-3</v>
      </c>
      <c r="F225" s="164">
        <v>219418</v>
      </c>
      <c r="G225" s="163">
        <v>7200</v>
      </c>
      <c r="H225" s="48">
        <f>IF($B225&lt;Input!$C$22,"n.m.",IF($B225=Input!$C$22,100,100*(1+(G225/INDEX(G$18:G$1845,MATCH(Input!$C$22,$B$18:$B$1845,0))-1))))</f>
        <v>180</v>
      </c>
      <c r="I225" s="46">
        <f t="shared" si="9"/>
        <v>-1.3869625520110951E-3</v>
      </c>
      <c r="J225" s="50">
        <f>IF($B225&gt;=Input!$C$22,100,"n.m.")</f>
        <v>100</v>
      </c>
    </row>
    <row r="226" spans="2:10" x14ac:dyDescent="0.15">
      <c r="B226" s="33">
        <f t="shared" si="11"/>
        <v>43988</v>
      </c>
      <c r="C226" s="160">
        <v>221</v>
      </c>
      <c r="D226" s="44">
        <f>IF($B226&lt;Input!$C$22,"n.m.",IF($B226=Input!$C$22,100,100*(1+(C226/INDEX(C$18:C$1845,MATCH(Input!$C$22,$B$18:$B$1845,0))-1))))</f>
        <v>221</v>
      </c>
      <c r="E226" s="52">
        <f t="shared" si="10"/>
        <v>-4.5045045045044585E-3</v>
      </c>
      <c r="F226" s="164">
        <v>302438</v>
      </c>
      <c r="G226" s="163">
        <v>7210</v>
      </c>
      <c r="H226" s="48">
        <f>IF($B226&lt;Input!$C$22,"n.m.",IF($B226=Input!$C$22,100,100*(1+(G226/INDEX(G$18:G$1845,MATCH(Input!$C$22,$B$18:$B$1845,0))-1))))</f>
        <v>180.25</v>
      </c>
      <c r="I226" s="46">
        <f t="shared" si="9"/>
        <v>-1.3850415512465242E-3</v>
      </c>
      <c r="J226" s="50">
        <f>IF($B226&gt;=Input!$C$22,100,"n.m.")</f>
        <v>100</v>
      </c>
    </row>
    <row r="227" spans="2:10" x14ac:dyDescent="0.15">
      <c r="B227" s="33">
        <f t="shared" si="11"/>
        <v>43987</v>
      </c>
      <c r="C227" s="160">
        <v>222</v>
      </c>
      <c r="D227" s="44">
        <f>IF($B227&lt;Input!$C$22,"n.m.",IF($B227=Input!$C$22,100,100*(1+(C227/INDEX(C$18:C$1845,MATCH(Input!$C$22,$B$18:$B$1845,0))-1))))</f>
        <v>222.00000000000003</v>
      </c>
      <c r="E227" s="52">
        <f t="shared" si="10"/>
        <v>-4.484304932735439E-3</v>
      </c>
      <c r="F227" s="164">
        <v>408557</v>
      </c>
      <c r="G227" s="163">
        <v>7220</v>
      </c>
      <c r="H227" s="48">
        <f>IF($B227&lt;Input!$C$22,"n.m.",IF($B227=Input!$C$22,100,100*(1+(G227/INDEX(G$18:G$1845,MATCH(Input!$C$22,$B$18:$B$1845,0))-1))))</f>
        <v>180.5</v>
      </c>
      <c r="I227" s="46">
        <f t="shared" si="9"/>
        <v>-1.3831258644536604E-3</v>
      </c>
      <c r="J227" s="50">
        <f>IF($B227&gt;=Input!$C$22,100,"n.m.")</f>
        <v>100</v>
      </c>
    </row>
    <row r="228" spans="2:10" x14ac:dyDescent="0.15">
      <c r="B228" s="33">
        <f t="shared" si="11"/>
        <v>43986</v>
      </c>
      <c r="C228" s="160">
        <v>223</v>
      </c>
      <c r="D228" s="44">
        <f>IF($B228&lt;Input!$C$22,"n.m.",IF($B228=Input!$C$22,100,100*(1+(C228/INDEX(C$18:C$1845,MATCH(Input!$C$22,$B$18:$B$1845,0))-1))))</f>
        <v>223</v>
      </c>
      <c r="E228" s="52">
        <f t="shared" si="10"/>
        <v>-4.4642857142856984E-3</v>
      </c>
      <c r="F228" s="164">
        <v>457717</v>
      </c>
      <c r="G228" s="163">
        <v>7230</v>
      </c>
      <c r="H228" s="48">
        <f>IF($B228&lt;Input!$C$22,"n.m.",IF($B228=Input!$C$22,100,100*(1+(G228/INDEX(G$18:G$1845,MATCH(Input!$C$22,$B$18:$B$1845,0))-1))))</f>
        <v>180.75</v>
      </c>
      <c r="I228" s="46">
        <f t="shared" si="9"/>
        <v>-1.3812154696132284E-3</v>
      </c>
      <c r="J228" s="50">
        <f>IF($B228&gt;=Input!$C$22,100,"n.m.")</f>
        <v>100</v>
      </c>
    </row>
    <row r="229" spans="2:10" x14ac:dyDescent="0.15">
      <c r="B229" s="33">
        <f t="shared" si="11"/>
        <v>43985</v>
      </c>
      <c r="C229" s="160">
        <v>224</v>
      </c>
      <c r="D229" s="44">
        <f>IF($B229&lt;Input!$C$22,"n.m.",IF($B229=Input!$C$22,100,100*(1+(C229/INDEX(C$18:C$1845,MATCH(Input!$C$22,$B$18:$B$1845,0))-1))))</f>
        <v>224.00000000000003</v>
      </c>
      <c r="E229" s="52">
        <f t="shared" si="10"/>
        <v>-4.4444444444444731E-3</v>
      </c>
      <c r="F229" s="164">
        <v>439293</v>
      </c>
      <c r="G229" s="163">
        <v>7240</v>
      </c>
      <c r="H229" s="48">
        <f>IF($B229&lt;Input!$C$22,"n.m.",IF($B229=Input!$C$22,100,100*(1+(G229/INDEX(G$18:G$1845,MATCH(Input!$C$22,$B$18:$B$1845,0))-1))))</f>
        <v>181</v>
      </c>
      <c r="I229" s="46">
        <f t="shared" si="9"/>
        <v>-1.3793103448276334E-3</v>
      </c>
      <c r="J229" s="50">
        <f>IF($B229&gt;=Input!$C$22,100,"n.m.")</f>
        <v>100</v>
      </c>
    </row>
    <row r="230" spans="2:10" x14ac:dyDescent="0.15">
      <c r="B230" s="33">
        <f t="shared" si="11"/>
        <v>43984</v>
      </c>
      <c r="C230" s="160">
        <v>225</v>
      </c>
      <c r="D230" s="44">
        <f>IF($B230&lt;Input!$C$22,"n.m.",IF($B230=Input!$C$22,100,100*(1+(C230/INDEX(C$18:C$1845,MATCH(Input!$C$22,$B$18:$B$1845,0))-1))))</f>
        <v>225</v>
      </c>
      <c r="E230" s="52">
        <f t="shared" si="10"/>
        <v>-4.4247787610619538E-3</v>
      </c>
      <c r="F230" s="164">
        <v>443428</v>
      </c>
      <c r="G230" s="163">
        <v>7250</v>
      </c>
      <c r="H230" s="48">
        <f>IF($B230&lt;Input!$C$22,"n.m.",IF($B230=Input!$C$22,100,100*(1+(G230/INDEX(G$18:G$1845,MATCH(Input!$C$22,$B$18:$B$1845,0))-1))))</f>
        <v>181.25</v>
      </c>
      <c r="I230" s="46">
        <f t="shared" si="9"/>
        <v>-1.3774104683195176E-3</v>
      </c>
      <c r="J230" s="50">
        <f>IF($B230&gt;=Input!$C$22,100,"n.m.")</f>
        <v>100</v>
      </c>
    </row>
    <row r="231" spans="2:10" x14ac:dyDescent="0.15">
      <c r="B231" s="33">
        <f t="shared" si="11"/>
        <v>43983</v>
      </c>
      <c r="C231" s="160">
        <v>226</v>
      </c>
      <c r="D231" s="44">
        <f>IF($B231&lt;Input!$C$22,"n.m.",IF($B231=Input!$C$22,100,100*(1+(C231/INDEX(C$18:C$1845,MATCH(Input!$C$22,$B$18:$B$1845,0))-1))))</f>
        <v>225.99999999999997</v>
      </c>
      <c r="E231" s="52">
        <f t="shared" si="10"/>
        <v>-4.405286343612369E-3</v>
      </c>
      <c r="F231" s="164">
        <v>315535</v>
      </c>
      <c r="G231" s="163">
        <v>7260</v>
      </c>
      <c r="H231" s="48">
        <f>IF($B231&lt;Input!$C$22,"n.m.",IF($B231=Input!$C$22,100,100*(1+(G231/INDEX(G$18:G$1845,MATCH(Input!$C$22,$B$18:$B$1845,0))-1))))</f>
        <v>181.5</v>
      </c>
      <c r="I231" s="46">
        <f t="shared" si="9"/>
        <v>-1.3755158184318717E-3</v>
      </c>
      <c r="J231" s="50">
        <f>IF($B231&gt;=Input!$C$22,100,"n.m.")</f>
        <v>100</v>
      </c>
    </row>
    <row r="232" spans="2:10" x14ac:dyDescent="0.15">
      <c r="B232" s="33">
        <f t="shared" si="11"/>
        <v>43982</v>
      </c>
      <c r="C232" s="160">
        <v>227</v>
      </c>
      <c r="D232" s="44">
        <f>IF($B232&lt;Input!$C$22,"n.m.",IF($B232=Input!$C$22,100,100*(1+(C232/INDEX(C$18:C$1845,MATCH(Input!$C$22,$B$18:$B$1845,0))-1))))</f>
        <v>227</v>
      </c>
      <c r="E232" s="52">
        <f t="shared" si="10"/>
        <v>-4.3859649122807154E-3</v>
      </c>
      <c r="F232" s="164">
        <v>497722</v>
      </c>
      <c r="G232" s="163">
        <v>7270</v>
      </c>
      <c r="H232" s="48">
        <f>IF($B232&lt;Input!$C$22,"n.m.",IF($B232=Input!$C$22,100,100*(1+(G232/INDEX(G$18:G$1845,MATCH(Input!$C$22,$B$18:$B$1845,0))-1))))</f>
        <v>181.75</v>
      </c>
      <c r="I232" s="46">
        <f t="shared" si="9"/>
        <v>-1.3736263736263687E-3</v>
      </c>
      <c r="J232" s="50">
        <f>IF($B232&gt;=Input!$C$22,100,"n.m.")</f>
        <v>100</v>
      </c>
    </row>
    <row r="233" spans="2:10" x14ac:dyDescent="0.15">
      <c r="B233" s="33">
        <f t="shared" si="11"/>
        <v>43981</v>
      </c>
      <c r="C233" s="160">
        <v>228</v>
      </c>
      <c r="D233" s="44">
        <f>IF($B233&lt;Input!$C$22,"n.m.",IF($B233=Input!$C$22,100,100*(1+(C233/INDEX(C$18:C$1845,MATCH(Input!$C$22,$B$18:$B$1845,0))-1))))</f>
        <v>227.99999999999997</v>
      </c>
      <c r="E233" s="52">
        <f t="shared" si="10"/>
        <v>-4.366812227074246E-3</v>
      </c>
      <c r="F233" s="164">
        <v>266016</v>
      </c>
      <c r="G233" s="163">
        <v>7280</v>
      </c>
      <c r="H233" s="48">
        <f>IF($B233&lt;Input!$C$22,"n.m.",IF($B233=Input!$C$22,100,100*(1+(G233/INDEX(G$18:G$1845,MATCH(Input!$C$22,$B$18:$B$1845,0))-1))))</f>
        <v>182</v>
      </c>
      <c r="I233" s="46">
        <f t="shared" si="9"/>
        <v>-1.37174211248281E-3</v>
      </c>
      <c r="J233" s="50">
        <f>IF($B233&gt;=Input!$C$22,100,"n.m.")</f>
        <v>100</v>
      </c>
    </row>
    <row r="234" spans="2:10" x14ac:dyDescent="0.15">
      <c r="B234" s="33">
        <f t="shared" si="11"/>
        <v>43980</v>
      </c>
      <c r="C234" s="160">
        <v>229</v>
      </c>
      <c r="D234" s="44">
        <f>IF($B234&lt;Input!$C$22,"n.m.",IF($B234=Input!$C$22,100,100*(1+(C234/INDEX(C$18:C$1845,MATCH(Input!$C$22,$B$18:$B$1845,0))-1))))</f>
        <v>229</v>
      </c>
      <c r="E234" s="52">
        <f t="shared" si="10"/>
        <v>-4.3478260869564966E-3</v>
      </c>
      <c r="F234" s="164">
        <v>295369</v>
      </c>
      <c r="G234" s="163">
        <v>7290</v>
      </c>
      <c r="H234" s="48">
        <f>IF($B234&lt;Input!$C$22,"n.m.",IF($B234=Input!$C$22,100,100*(1+(G234/INDEX(G$18:G$1845,MATCH(Input!$C$22,$B$18:$B$1845,0))-1))))</f>
        <v>182.25</v>
      </c>
      <c r="I234" s="46">
        <f t="shared" si="9"/>
        <v>-1.36986301369868E-3</v>
      </c>
      <c r="J234" s="50">
        <f>IF($B234&gt;=Input!$C$22,100,"n.m.")</f>
        <v>100</v>
      </c>
    </row>
    <row r="235" spans="2:10" x14ac:dyDescent="0.15">
      <c r="B235" s="33">
        <f t="shared" si="11"/>
        <v>43979</v>
      </c>
      <c r="C235" s="160">
        <v>230</v>
      </c>
      <c r="D235" s="44">
        <f>IF($B235&lt;Input!$C$22,"n.m.",IF($B235=Input!$C$22,100,100*(1+(C235/INDEX(C$18:C$1845,MATCH(Input!$C$22,$B$18:$B$1845,0))-1))))</f>
        <v>229.99999999999997</v>
      </c>
      <c r="E235" s="52">
        <f t="shared" si="10"/>
        <v>-4.3290043290042934E-3</v>
      </c>
      <c r="F235" s="164">
        <v>275805</v>
      </c>
      <c r="G235" s="163">
        <v>7300</v>
      </c>
      <c r="H235" s="48">
        <f>IF($B235&lt;Input!$C$22,"n.m.",IF($B235=Input!$C$22,100,100*(1+(G235/INDEX(G$18:G$1845,MATCH(Input!$C$22,$B$18:$B$1845,0))-1))))</f>
        <v>182.5</v>
      </c>
      <c r="I235" s="46">
        <f t="shared" si="9"/>
        <v>-1.3679890560875929E-3</v>
      </c>
      <c r="J235" s="50">
        <f>IF($B235&gt;=Input!$C$22,100,"n.m.")</f>
        <v>100</v>
      </c>
    </row>
    <row r="236" spans="2:10" x14ac:dyDescent="0.15">
      <c r="B236" s="33">
        <f t="shared" si="11"/>
        <v>43978</v>
      </c>
      <c r="C236" s="160">
        <v>231</v>
      </c>
      <c r="D236" s="44">
        <f>IF($B236&lt;Input!$C$22,"n.m.",IF($B236=Input!$C$22,100,100*(1+(C236/INDEX(C$18:C$1845,MATCH(Input!$C$22,$B$18:$B$1845,0))-1))))</f>
        <v>231</v>
      </c>
      <c r="E236" s="52">
        <f t="shared" si="10"/>
        <v>-4.3103448275861878E-3</v>
      </c>
      <c r="F236" s="164">
        <v>479265</v>
      </c>
      <c r="G236" s="163">
        <v>7310</v>
      </c>
      <c r="H236" s="48">
        <f>IF($B236&lt;Input!$C$22,"n.m.",IF($B236=Input!$C$22,100,100*(1+(G236/INDEX(G$18:G$1845,MATCH(Input!$C$22,$B$18:$B$1845,0))-1))))</f>
        <v>182.75</v>
      </c>
      <c r="I236" s="46">
        <f t="shared" si="9"/>
        <v>-1.366120218579181E-3</v>
      </c>
      <c r="J236" s="50">
        <f>IF($B236&gt;=Input!$C$22,100,"n.m.")</f>
        <v>100</v>
      </c>
    </row>
    <row r="237" spans="2:10" x14ac:dyDescent="0.15">
      <c r="B237" s="33">
        <f t="shared" si="11"/>
        <v>43977</v>
      </c>
      <c r="C237" s="160">
        <v>232</v>
      </c>
      <c r="D237" s="44">
        <f>IF($B237&lt;Input!$C$22,"n.m.",IF($B237=Input!$C$22,100,100*(1+(C237/INDEX(C$18:C$1845,MATCH(Input!$C$22,$B$18:$B$1845,0))-1))))</f>
        <v>231.99999999999997</v>
      </c>
      <c r="E237" s="52">
        <f t="shared" si="10"/>
        <v>-4.2918454935622075E-3</v>
      </c>
      <c r="F237" s="164">
        <v>498565</v>
      </c>
      <c r="G237" s="163">
        <v>7320</v>
      </c>
      <c r="H237" s="48">
        <f>IF($B237&lt;Input!$C$22,"n.m.",IF($B237=Input!$C$22,100,100*(1+(G237/INDEX(G$18:G$1845,MATCH(Input!$C$22,$B$18:$B$1845,0))-1))))</f>
        <v>183</v>
      </c>
      <c r="I237" s="46">
        <f t="shared" si="9"/>
        <v>-1.3642564802183177E-3</v>
      </c>
      <c r="J237" s="50">
        <f>IF($B237&gt;=Input!$C$22,100,"n.m.")</f>
        <v>100</v>
      </c>
    </row>
    <row r="238" spans="2:10" x14ac:dyDescent="0.15">
      <c r="B238" s="33">
        <f t="shared" si="11"/>
        <v>43976</v>
      </c>
      <c r="C238" s="160">
        <v>233</v>
      </c>
      <c r="D238" s="44">
        <f>IF($B238&lt;Input!$C$22,"n.m.",IF($B238=Input!$C$22,100,100*(1+(C238/INDEX(C$18:C$1845,MATCH(Input!$C$22,$B$18:$B$1845,0))-1))))</f>
        <v>233</v>
      </c>
      <c r="E238" s="52">
        <f t="shared" si="10"/>
        <v>-4.2735042735042583E-3</v>
      </c>
      <c r="F238" s="164">
        <v>392603</v>
      </c>
      <c r="G238" s="163">
        <v>7330</v>
      </c>
      <c r="H238" s="48">
        <f>IF($B238&lt;Input!$C$22,"n.m.",IF($B238=Input!$C$22,100,100*(1+(G238/INDEX(G$18:G$1845,MATCH(Input!$C$22,$B$18:$B$1845,0))-1))))</f>
        <v>183.25</v>
      </c>
      <c r="I238" s="46">
        <f t="shared" si="9"/>
        <v>-1.3623978201634523E-3</v>
      </c>
      <c r="J238" s="50">
        <f>IF($B238&gt;=Input!$C$22,100,"n.m.")</f>
        <v>100</v>
      </c>
    </row>
    <row r="239" spans="2:10" x14ac:dyDescent="0.15">
      <c r="B239" s="33">
        <f t="shared" si="11"/>
        <v>43975</v>
      </c>
      <c r="C239" s="160">
        <v>234</v>
      </c>
      <c r="D239" s="44">
        <f>IF($B239&lt;Input!$C$22,"n.m.",IF($B239=Input!$C$22,100,100*(1+(C239/INDEX(C$18:C$1845,MATCH(Input!$C$22,$B$18:$B$1845,0))-1))))</f>
        <v>234</v>
      </c>
      <c r="E239" s="52">
        <f t="shared" si="10"/>
        <v>-4.2553191489361764E-3</v>
      </c>
      <c r="F239" s="164">
        <v>433113</v>
      </c>
      <c r="G239" s="163">
        <v>7340</v>
      </c>
      <c r="H239" s="48">
        <f>IF($B239&lt;Input!$C$22,"n.m.",IF($B239=Input!$C$22,100,100*(1+(G239/INDEX(G$18:G$1845,MATCH(Input!$C$22,$B$18:$B$1845,0))-1))))</f>
        <v>183.5</v>
      </c>
      <c r="I239" s="46">
        <f t="shared" si="9"/>
        <v>-1.3605442176870541E-3</v>
      </c>
      <c r="J239" s="50">
        <f>IF($B239&gt;=Input!$C$22,100,"n.m.")</f>
        <v>100</v>
      </c>
    </row>
    <row r="240" spans="2:10" x14ac:dyDescent="0.15">
      <c r="B240" s="33">
        <f t="shared" si="11"/>
        <v>43974</v>
      </c>
      <c r="C240" s="160">
        <v>235</v>
      </c>
      <c r="D240" s="44">
        <f>IF($B240&lt;Input!$C$22,"n.m.",IF($B240=Input!$C$22,100,100*(1+(C240/INDEX(C$18:C$1845,MATCH(Input!$C$22,$B$18:$B$1845,0))-1))))</f>
        <v>235</v>
      </c>
      <c r="E240" s="52">
        <f t="shared" si="10"/>
        <v>-4.237288135593209E-3</v>
      </c>
      <c r="F240" s="164">
        <v>340204</v>
      </c>
      <c r="G240" s="163">
        <v>7350</v>
      </c>
      <c r="H240" s="48">
        <f>IF($B240&lt;Input!$C$22,"n.m.",IF($B240=Input!$C$22,100,100*(1+(G240/INDEX(G$18:G$1845,MATCH(Input!$C$22,$B$18:$B$1845,0))-1))))</f>
        <v>183.75</v>
      </c>
      <c r="I240" s="46">
        <f t="shared" si="9"/>
        <v>-1.3586956521739468E-3</v>
      </c>
      <c r="J240" s="50">
        <f>IF($B240&gt;=Input!$C$22,100,"n.m.")</f>
        <v>100</v>
      </c>
    </row>
    <row r="241" spans="2:10" x14ac:dyDescent="0.15">
      <c r="B241" s="33">
        <f t="shared" si="11"/>
        <v>43973</v>
      </c>
      <c r="C241" s="160">
        <v>236</v>
      </c>
      <c r="D241" s="44">
        <f>IF($B241&lt;Input!$C$22,"n.m.",IF($B241=Input!$C$22,100,100*(1+(C241/INDEX(C$18:C$1845,MATCH(Input!$C$22,$B$18:$B$1845,0))-1))))</f>
        <v>236</v>
      </c>
      <c r="E241" s="52">
        <f t="shared" si="10"/>
        <v>-4.2194092827003704E-3</v>
      </c>
      <c r="F241" s="164">
        <v>321420</v>
      </c>
      <c r="G241" s="163">
        <v>7360</v>
      </c>
      <c r="H241" s="48">
        <f>IF($B241&lt;Input!$C$22,"n.m.",IF($B241=Input!$C$22,100,100*(1+(G241/INDEX(G$18:G$1845,MATCH(Input!$C$22,$B$18:$B$1845,0))-1))))</f>
        <v>184</v>
      </c>
      <c r="I241" s="46">
        <f t="shared" si="9"/>
        <v>-1.3568521031207537E-3</v>
      </c>
      <c r="J241" s="50">
        <f>IF($B241&gt;=Input!$C$22,100,"n.m.")</f>
        <v>100</v>
      </c>
    </row>
    <row r="242" spans="2:10" x14ac:dyDescent="0.15">
      <c r="B242" s="33">
        <f t="shared" si="11"/>
        <v>43972</v>
      </c>
      <c r="C242" s="160">
        <v>237</v>
      </c>
      <c r="D242" s="44">
        <f>IF($B242&lt;Input!$C$22,"n.m.",IF($B242=Input!$C$22,100,100*(1+(C242/INDEX(C$18:C$1845,MATCH(Input!$C$22,$B$18:$B$1845,0))-1))))</f>
        <v>237</v>
      </c>
      <c r="E242" s="52">
        <f t="shared" si="10"/>
        <v>-4.2016806722688926E-3</v>
      </c>
      <c r="F242" s="164">
        <v>237299</v>
      </c>
      <c r="G242" s="163">
        <v>7370</v>
      </c>
      <c r="H242" s="48">
        <f>IF($B242&lt;Input!$C$22,"n.m.",IF($B242=Input!$C$22,100,100*(1+(G242/INDEX(G$18:G$1845,MATCH(Input!$C$22,$B$18:$B$1845,0))-1))))</f>
        <v>184.25</v>
      </c>
      <c r="I242" s="46">
        <f t="shared" si="9"/>
        <v>-1.3550135501354532E-3</v>
      </c>
      <c r="J242" s="50">
        <f>IF($B242&gt;=Input!$C$22,100,"n.m.")</f>
        <v>100</v>
      </c>
    </row>
    <row r="243" spans="2:10" x14ac:dyDescent="0.15">
      <c r="B243" s="33">
        <f t="shared" si="11"/>
        <v>43971</v>
      </c>
      <c r="C243" s="160">
        <v>238</v>
      </c>
      <c r="D243" s="44">
        <f>IF($B243&lt;Input!$C$22,"n.m.",IF($B243=Input!$C$22,100,100*(1+(C243/INDEX(C$18:C$1845,MATCH(Input!$C$22,$B$18:$B$1845,0))-1))))</f>
        <v>238</v>
      </c>
      <c r="E243" s="52">
        <f t="shared" si="10"/>
        <v>-4.1841004184099972E-3</v>
      </c>
      <c r="F243" s="164">
        <v>228883</v>
      </c>
      <c r="G243" s="163">
        <v>7380</v>
      </c>
      <c r="H243" s="48">
        <f>IF($B243&lt;Input!$C$22,"n.m.",IF($B243=Input!$C$22,100,100*(1+(G243/INDEX(G$18:G$1845,MATCH(Input!$C$22,$B$18:$B$1845,0))-1))))</f>
        <v>184.5</v>
      </c>
      <c r="I243" s="46">
        <f t="shared" si="9"/>
        <v>-1.3531799729363803E-3</v>
      </c>
      <c r="J243" s="50">
        <f>IF($B243&gt;=Input!$C$22,100,"n.m.")</f>
        <v>100</v>
      </c>
    </row>
    <row r="244" spans="2:10" x14ac:dyDescent="0.15">
      <c r="B244" s="33">
        <f t="shared" si="11"/>
        <v>43970</v>
      </c>
      <c r="C244" s="160">
        <v>239</v>
      </c>
      <c r="D244" s="44">
        <f>IF($B244&lt;Input!$C$22,"n.m.",IF($B244=Input!$C$22,100,100*(1+(C244/INDEX(C$18:C$1845,MATCH(Input!$C$22,$B$18:$B$1845,0))-1))))</f>
        <v>239</v>
      </c>
      <c r="E244" s="52">
        <f t="shared" si="10"/>
        <v>-4.1666666666666519E-3</v>
      </c>
      <c r="F244" s="164">
        <v>488584</v>
      </c>
      <c r="G244" s="163">
        <v>7390</v>
      </c>
      <c r="H244" s="48">
        <f>IF($B244&lt;Input!$C$22,"n.m.",IF($B244=Input!$C$22,100,100*(1+(G244/INDEX(G$18:G$1845,MATCH(Input!$C$22,$B$18:$B$1845,0))-1))))</f>
        <v>184.75</v>
      </c>
      <c r="I244" s="46">
        <f t="shared" si="9"/>
        <v>-1.3513513513513375E-3</v>
      </c>
      <c r="J244" s="50">
        <f>IF($B244&gt;=Input!$C$22,100,"n.m.")</f>
        <v>100</v>
      </c>
    </row>
    <row r="245" spans="2:10" x14ac:dyDescent="0.15">
      <c r="B245" s="33">
        <f t="shared" si="11"/>
        <v>43969</v>
      </c>
      <c r="C245" s="160">
        <v>240</v>
      </c>
      <c r="D245" s="44">
        <f>IF($B245&lt;Input!$C$22,"n.m.",IF($B245=Input!$C$22,100,100*(1+(C245/INDEX(C$18:C$1845,MATCH(Input!$C$22,$B$18:$B$1845,0))-1))))</f>
        <v>240</v>
      </c>
      <c r="E245" s="52">
        <f t="shared" si="10"/>
        <v>-4.1493775933609811E-3</v>
      </c>
      <c r="F245" s="164">
        <v>429200</v>
      </c>
      <c r="G245" s="163">
        <v>7400</v>
      </c>
      <c r="H245" s="48">
        <f>IF($B245&lt;Input!$C$22,"n.m.",IF($B245=Input!$C$22,100,100*(1+(G245/INDEX(G$18:G$1845,MATCH(Input!$C$22,$B$18:$B$1845,0))-1))))</f>
        <v>185</v>
      </c>
      <c r="I245" s="46">
        <f t="shared" si="9"/>
        <v>-1.3495276653171517E-3</v>
      </c>
      <c r="J245" s="50">
        <f>IF($B245&gt;=Input!$C$22,100,"n.m.")</f>
        <v>100</v>
      </c>
    </row>
    <row r="246" spans="2:10" x14ac:dyDescent="0.15">
      <c r="B246" s="33">
        <f t="shared" si="11"/>
        <v>43968</v>
      </c>
      <c r="C246" s="160">
        <v>241</v>
      </c>
      <c r="D246" s="44">
        <f>IF($B246&lt;Input!$C$22,"n.m.",IF($B246=Input!$C$22,100,100*(1+(C246/INDEX(C$18:C$1845,MATCH(Input!$C$22,$B$18:$B$1845,0))-1))))</f>
        <v>241</v>
      </c>
      <c r="E246" s="52">
        <f t="shared" si="10"/>
        <v>-4.1322314049586639E-3</v>
      </c>
      <c r="F246" s="164">
        <v>412673</v>
      </c>
      <c r="G246" s="163">
        <v>7410</v>
      </c>
      <c r="H246" s="48">
        <f>IF($B246&lt;Input!$C$22,"n.m.",IF($B246=Input!$C$22,100,100*(1+(G246/INDEX(G$18:G$1845,MATCH(Input!$C$22,$B$18:$B$1845,0))-1))))</f>
        <v>185.25</v>
      </c>
      <c r="I246" s="46">
        <f t="shared" si="9"/>
        <v>-1.3477088948786742E-3</v>
      </c>
      <c r="J246" s="50">
        <f>IF($B246&gt;=Input!$C$22,100,"n.m.")</f>
        <v>100</v>
      </c>
    </row>
    <row r="247" spans="2:10" x14ac:dyDescent="0.15">
      <c r="B247" s="33">
        <f t="shared" si="11"/>
        <v>43967</v>
      </c>
      <c r="C247" s="160">
        <v>242</v>
      </c>
      <c r="D247" s="44">
        <f>IF($B247&lt;Input!$C$22,"n.m.",IF($B247=Input!$C$22,100,100*(1+(C247/INDEX(C$18:C$1845,MATCH(Input!$C$22,$B$18:$B$1845,0))-1))))</f>
        <v>242</v>
      </c>
      <c r="E247" s="52">
        <f t="shared" si="10"/>
        <v>-4.1152263374485409E-3</v>
      </c>
      <c r="F247" s="164">
        <v>292912</v>
      </c>
      <c r="G247" s="163">
        <v>7420</v>
      </c>
      <c r="H247" s="48">
        <f>IF($B247&lt;Input!$C$22,"n.m.",IF($B247=Input!$C$22,100,100*(1+(G247/INDEX(G$18:G$1845,MATCH(Input!$C$22,$B$18:$B$1845,0))-1))))</f>
        <v>185.5</v>
      </c>
      <c r="I247" s="46">
        <f t="shared" si="9"/>
        <v>-1.3458950201884479E-3</v>
      </c>
      <c r="J247" s="50">
        <f>IF($B247&gt;=Input!$C$22,100,"n.m.")</f>
        <v>100</v>
      </c>
    </row>
    <row r="248" spans="2:10" x14ac:dyDescent="0.15">
      <c r="B248" s="33">
        <f t="shared" si="11"/>
        <v>43966</v>
      </c>
      <c r="C248" s="160">
        <v>243</v>
      </c>
      <c r="D248" s="44">
        <f>IF($B248&lt;Input!$C$22,"n.m.",IF($B248=Input!$C$22,100,100*(1+(C248/INDEX(C$18:C$1845,MATCH(Input!$C$22,$B$18:$B$1845,0))-1))))</f>
        <v>243.00000000000003</v>
      </c>
      <c r="E248" s="52">
        <f t="shared" si="10"/>
        <v>-4.098360655737654E-3</v>
      </c>
      <c r="F248" s="164">
        <v>312720</v>
      </c>
      <c r="G248" s="163">
        <v>7430</v>
      </c>
      <c r="H248" s="48">
        <f>IF($B248&lt;Input!$C$22,"n.m.",IF($B248=Input!$C$22,100,100*(1+(G248/INDEX(G$18:G$1845,MATCH(Input!$C$22,$B$18:$B$1845,0))-1))))</f>
        <v>185.75</v>
      </c>
      <c r="I248" s="46">
        <f t="shared" si="9"/>
        <v>-1.3440860215053752E-3</v>
      </c>
      <c r="J248" s="50">
        <f>IF($B248&gt;=Input!$C$22,100,"n.m.")</f>
        <v>100</v>
      </c>
    </row>
    <row r="249" spans="2:10" x14ac:dyDescent="0.15">
      <c r="B249" s="33">
        <f t="shared" si="11"/>
        <v>43965</v>
      </c>
      <c r="C249" s="160">
        <v>244</v>
      </c>
      <c r="D249" s="44">
        <f>IF($B249&lt;Input!$C$22,"n.m.",IF($B249=Input!$C$22,100,100*(1+(C249/INDEX(C$18:C$1845,MATCH(Input!$C$22,$B$18:$B$1845,0))-1))))</f>
        <v>244</v>
      </c>
      <c r="E249" s="52">
        <f t="shared" si="10"/>
        <v>-4.0816326530612734E-3</v>
      </c>
      <c r="F249" s="164">
        <v>253837</v>
      </c>
      <c r="G249" s="163">
        <v>7440</v>
      </c>
      <c r="H249" s="48">
        <f>IF($B249&lt;Input!$C$22,"n.m.",IF($B249=Input!$C$22,100,100*(1+(G249/INDEX(G$18:G$1845,MATCH(Input!$C$22,$B$18:$B$1845,0))-1))))</f>
        <v>186</v>
      </c>
      <c r="I249" s="46">
        <f t="shared" si="9"/>
        <v>-1.3422818791946067E-3</v>
      </c>
      <c r="J249" s="50">
        <f>IF($B249&gt;=Input!$C$22,100,"n.m.")</f>
        <v>100</v>
      </c>
    </row>
    <row r="250" spans="2:10" x14ac:dyDescent="0.15">
      <c r="B250" s="33">
        <f t="shared" si="11"/>
        <v>43964</v>
      </c>
      <c r="C250" s="160">
        <v>245</v>
      </c>
      <c r="D250" s="44">
        <f>IF($B250&lt;Input!$C$22,"n.m.",IF($B250=Input!$C$22,100,100*(1+(C250/INDEX(C$18:C$1845,MATCH(Input!$C$22,$B$18:$B$1845,0))-1))))</f>
        <v>245.00000000000003</v>
      </c>
      <c r="E250" s="52">
        <f t="shared" si="10"/>
        <v>-4.0650406504064707E-3</v>
      </c>
      <c r="F250" s="164">
        <v>290539</v>
      </c>
      <c r="G250" s="163">
        <v>7450</v>
      </c>
      <c r="H250" s="48">
        <f>IF($B250&lt;Input!$C$22,"n.m.",IF($B250=Input!$C$22,100,100*(1+(G250/INDEX(G$18:G$1845,MATCH(Input!$C$22,$B$18:$B$1845,0))-1))))</f>
        <v>186.25</v>
      </c>
      <c r="I250" s="46">
        <f t="shared" si="9"/>
        <v>-1.3404825737265424E-3</v>
      </c>
      <c r="J250" s="50">
        <f>IF($B250&gt;=Input!$C$22,100,"n.m.")</f>
        <v>100</v>
      </c>
    </row>
    <row r="251" spans="2:10" x14ac:dyDescent="0.15">
      <c r="B251" s="33">
        <f t="shared" si="11"/>
        <v>43963</v>
      </c>
      <c r="C251" s="160">
        <v>246</v>
      </c>
      <c r="D251" s="44">
        <f>IF($B251&lt;Input!$C$22,"n.m.",IF($B251=Input!$C$22,100,100*(1+(C251/INDEX(C$18:C$1845,MATCH(Input!$C$22,$B$18:$B$1845,0))-1))))</f>
        <v>246</v>
      </c>
      <c r="E251" s="52">
        <f t="shared" si="10"/>
        <v>-4.0485829959514552E-3</v>
      </c>
      <c r="F251" s="164">
        <v>353909</v>
      </c>
      <c r="G251" s="163">
        <v>7460</v>
      </c>
      <c r="H251" s="48">
        <f>IF($B251&lt;Input!$C$22,"n.m.",IF($B251=Input!$C$22,100,100*(1+(G251/INDEX(G$18:G$1845,MATCH(Input!$C$22,$B$18:$B$1845,0))-1))))</f>
        <v>186.5</v>
      </c>
      <c r="I251" s="46">
        <f t="shared" si="9"/>
        <v>-1.3386880856760541E-3</v>
      </c>
      <c r="J251" s="50">
        <f>IF($B251&gt;=Input!$C$22,100,"n.m.")</f>
        <v>100</v>
      </c>
    </row>
    <row r="252" spans="2:10" x14ac:dyDescent="0.15">
      <c r="B252" s="33">
        <f t="shared" si="11"/>
        <v>43962</v>
      </c>
      <c r="C252" s="160">
        <v>247</v>
      </c>
      <c r="D252" s="44">
        <f>IF($B252&lt;Input!$C$22,"n.m.",IF($B252=Input!$C$22,100,100*(1+(C252/INDEX(C$18:C$1845,MATCH(Input!$C$22,$B$18:$B$1845,0))-1))))</f>
        <v>247.00000000000003</v>
      </c>
      <c r="E252" s="52">
        <f t="shared" si="10"/>
        <v>-4.0322580645161255E-3</v>
      </c>
      <c r="F252" s="164">
        <v>375604</v>
      </c>
      <c r="G252" s="163">
        <v>7470</v>
      </c>
      <c r="H252" s="48">
        <f>IF($B252&lt;Input!$C$22,"n.m.",IF($B252=Input!$C$22,100,100*(1+(G252/INDEX(G$18:G$1845,MATCH(Input!$C$22,$B$18:$B$1845,0))-1))))</f>
        <v>186.75</v>
      </c>
      <c r="I252" s="46">
        <f t="shared" si="9"/>
        <v>-1.3368983957219305E-3</v>
      </c>
      <c r="J252" s="50">
        <f>IF($B252&gt;=Input!$C$22,100,"n.m.")</f>
        <v>100</v>
      </c>
    </row>
    <row r="253" spans="2:10" x14ac:dyDescent="0.15">
      <c r="B253" s="33">
        <f t="shared" si="11"/>
        <v>43961</v>
      </c>
      <c r="C253" s="160">
        <v>248</v>
      </c>
      <c r="D253" s="44">
        <f>IF($B253&lt;Input!$C$22,"n.m.",IF($B253=Input!$C$22,100,100*(1+(C253/INDEX(C$18:C$1845,MATCH(Input!$C$22,$B$18:$B$1845,0))-1))))</f>
        <v>248</v>
      </c>
      <c r="E253" s="52">
        <f t="shared" si="10"/>
        <v>-4.0160642570281624E-3</v>
      </c>
      <c r="F253" s="164">
        <v>465164</v>
      </c>
      <c r="G253" s="163">
        <v>7480</v>
      </c>
      <c r="H253" s="48">
        <f>IF($B253&lt;Input!$C$22,"n.m.",IF($B253=Input!$C$22,100,100*(1+(G253/INDEX(G$18:G$1845,MATCH(Input!$C$22,$B$18:$B$1845,0))-1))))</f>
        <v>187</v>
      </c>
      <c r="I253" s="46">
        <f t="shared" si="9"/>
        <v>-1.3351134846462109E-3</v>
      </c>
      <c r="J253" s="50">
        <f>IF($B253&gt;=Input!$C$22,100,"n.m.")</f>
        <v>100</v>
      </c>
    </row>
    <row r="254" spans="2:10" x14ac:dyDescent="0.15">
      <c r="B254" s="33">
        <f t="shared" si="11"/>
        <v>43960</v>
      </c>
      <c r="C254" s="160">
        <v>249</v>
      </c>
      <c r="D254" s="44">
        <f>IF($B254&lt;Input!$C$22,"n.m.",IF($B254=Input!$C$22,100,100*(1+(C254/INDEX(C$18:C$1845,MATCH(Input!$C$22,$B$18:$B$1845,0))-1))))</f>
        <v>249.00000000000003</v>
      </c>
      <c r="E254" s="52">
        <f t="shared" si="10"/>
        <v>-4.0000000000000036E-3</v>
      </c>
      <c r="F254" s="164">
        <v>353156</v>
      </c>
      <c r="G254" s="163">
        <v>7490</v>
      </c>
      <c r="H254" s="48">
        <f>IF($B254&lt;Input!$C$22,"n.m.",IF($B254=Input!$C$22,100,100*(1+(G254/INDEX(G$18:G$1845,MATCH(Input!$C$22,$B$18:$B$1845,0))-1))))</f>
        <v>187.25</v>
      </c>
      <c r="I254" s="46">
        <f t="shared" si="9"/>
        <v>-1.3333333333332975E-3</v>
      </c>
      <c r="J254" s="50">
        <f>IF($B254&gt;=Input!$C$22,100,"n.m.")</f>
        <v>100</v>
      </c>
    </row>
    <row r="255" spans="2:10" x14ac:dyDescent="0.15">
      <c r="B255" s="33">
        <f t="shared" si="11"/>
        <v>43959</v>
      </c>
      <c r="C255" s="160">
        <v>250</v>
      </c>
      <c r="D255" s="44">
        <f>IF($B255&lt;Input!$C$22,"n.m.",IF($B255=Input!$C$22,100,100*(1+(C255/INDEX(C$18:C$1845,MATCH(Input!$C$22,$B$18:$B$1845,0))-1))))</f>
        <v>250</v>
      </c>
      <c r="E255" s="52">
        <f t="shared" si="10"/>
        <v>-3.9840637450199168E-3</v>
      </c>
      <c r="F255" s="164">
        <v>401326</v>
      </c>
      <c r="G255" s="163">
        <v>7500</v>
      </c>
      <c r="H255" s="48">
        <f>IF($B255&lt;Input!$C$22,"n.m.",IF($B255=Input!$C$22,100,100*(1+(G255/INDEX(G$18:G$1845,MATCH(Input!$C$22,$B$18:$B$1845,0))-1))))</f>
        <v>187.5</v>
      </c>
      <c r="I255" s="46">
        <f t="shared" si="9"/>
        <v>1.3351134846462109E-3</v>
      </c>
      <c r="J255" s="50">
        <f>IF($B255&gt;=Input!$C$22,100,"n.m.")</f>
        <v>100</v>
      </c>
    </row>
    <row r="256" spans="2:10" x14ac:dyDescent="0.15">
      <c r="B256" s="33">
        <f t="shared" si="11"/>
        <v>43958</v>
      </c>
      <c r="C256" s="160">
        <v>251</v>
      </c>
      <c r="D256" s="44">
        <f>IF($B256&lt;Input!$C$22,"n.m.",IF($B256=Input!$C$22,100,100*(1+(C256/INDEX(C$18:C$1845,MATCH(Input!$C$22,$B$18:$B$1845,0))-1))))</f>
        <v>250.99999999999997</v>
      </c>
      <c r="E256" s="52">
        <f t="shared" si="10"/>
        <v>-3.9682539682539542E-3</v>
      </c>
      <c r="F256" s="164">
        <v>441034</v>
      </c>
      <c r="G256" s="163">
        <v>7490</v>
      </c>
      <c r="H256" s="48">
        <f>IF($B256&lt;Input!$C$22,"n.m.",IF($B256=Input!$C$22,100,100*(1+(G256/INDEX(G$18:G$1845,MATCH(Input!$C$22,$B$18:$B$1845,0))-1))))</f>
        <v>187.25</v>
      </c>
      <c r="I256" s="46">
        <f t="shared" si="9"/>
        <v>1.3368983957218195E-3</v>
      </c>
      <c r="J256" s="50">
        <f>IF($B256&gt;=Input!$C$22,100,"n.m.")</f>
        <v>100</v>
      </c>
    </row>
    <row r="257" spans="2:10" x14ac:dyDescent="0.15">
      <c r="B257" s="33">
        <f t="shared" si="11"/>
        <v>43957</v>
      </c>
      <c r="C257" s="160">
        <v>252</v>
      </c>
      <c r="D257" s="44">
        <f>IF($B257&lt;Input!$C$22,"n.m.",IF($B257=Input!$C$22,100,100*(1+(C257/INDEX(C$18:C$1845,MATCH(Input!$C$22,$B$18:$B$1845,0))-1))))</f>
        <v>252</v>
      </c>
      <c r="E257" s="52">
        <f t="shared" si="10"/>
        <v>-3.9525691699604515E-3</v>
      </c>
      <c r="F257" s="164">
        <v>387944</v>
      </c>
      <c r="G257" s="163">
        <v>7480</v>
      </c>
      <c r="H257" s="48">
        <f>IF($B257&lt;Input!$C$22,"n.m.",IF($B257=Input!$C$22,100,100*(1+(G257/INDEX(G$18:G$1845,MATCH(Input!$C$22,$B$18:$B$1845,0))-1))))</f>
        <v>187</v>
      </c>
      <c r="I257" s="46">
        <f t="shared" si="9"/>
        <v>1.3386880856760541E-3</v>
      </c>
      <c r="J257" s="50">
        <f>IF($B257&gt;=Input!$C$22,100,"n.m.")</f>
        <v>100</v>
      </c>
    </row>
    <row r="258" spans="2:10" x14ac:dyDescent="0.15">
      <c r="B258" s="33">
        <f t="shared" si="11"/>
        <v>43956</v>
      </c>
      <c r="C258" s="160">
        <v>253</v>
      </c>
      <c r="D258" s="44">
        <f>IF($B258&lt;Input!$C$22,"n.m.",IF($B258=Input!$C$22,100,100*(1+(C258/INDEX(C$18:C$1845,MATCH(Input!$C$22,$B$18:$B$1845,0))-1))))</f>
        <v>252.99999999999997</v>
      </c>
      <c r="E258" s="52">
        <f t="shared" si="10"/>
        <v>-3.937007874015741E-3</v>
      </c>
      <c r="F258" s="164">
        <v>227071</v>
      </c>
      <c r="G258" s="163">
        <v>7470</v>
      </c>
      <c r="H258" s="48">
        <f>IF($B258&lt;Input!$C$22,"n.m.",IF($B258=Input!$C$22,100,100*(1+(G258/INDEX(G$18:G$1845,MATCH(Input!$C$22,$B$18:$B$1845,0))-1))))</f>
        <v>186.75</v>
      </c>
      <c r="I258" s="46">
        <f t="shared" si="9"/>
        <v>1.3404825737264314E-3</v>
      </c>
      <c r="J258" s="50">
        <f>IF($B258&gt;=Input!$C$22,100,"n.m.")</f>
        <v>100</v>
      </c>
    </row>
    <row r="259" spans="2:10" x14ac:dyDescent="0.15">
      <c r="B259" s="33">
        <f t="shared" si="11"/>
        <v>43955</v>
      </c>
      <c r="C259" s="160">
        <v>254</v>
      </c>
      <c r="D259" s="44">
        <f>IF($B259&lt;Input!$C$22,"n.m.",IF($B259=Input!$C$22,100,100*(1+(C259/INDEX(C$18:C$1845,MATCH(Input!$C$22,$B$18:$B$1845,0))-1))))</f>
        <v>254</v>
      </c>
      <c r="E259" s="52">
        <f t="shared" si="10"/>
        <v>-3.9215686274509665E-3</v>
      </c>
      <c r="F259" s="164">
        <v>373667</v>
      </c>
      <c r="G259" s="163">
        <v>7460</v>
      </c>
      <c r="H259" s="48">
        <f>IF($B259&lt;Input!$C$22,"n.m.",IF($B259=Input!$C$22,100,100*(1+(G259/INDEX(G$18:G$1845,MATCH(Input!$C$22,$B$18:$B$1845,0))-1))))</f>
        <v>186.5</v>
      </c>
      <c r="I259" s="46">
        <f t="shared" si="9"/>
        <v>1.3422818791946067E-3</v>
      </c>
      <c r="J259" s="50">
        <f>IF($B259&gt;=Input!$C$22,100,"n.m.")</f>
        <v>100</v>
      </c>
    </row>
    <row r="260" spans="2:10" x14ac:dyDescent="0.15">
      <c r="B260" s="33">
        <f t="shared" si="11"/>
        <v>43954</v>
      </c>
      <c r="C260" s="160">
        <v>255</v>
      </c>
      <c r="D260" s="44">
        <f>IF($B260&lt;Input!$C$22,"n.m.",IF($B260=Input!$C$22,100,100*(1+(C260/INDEX(C$18:C$1845,MATCH(Input!$C$22,$B$18:$B$1845,0))-1))))</f>
        <v>254.99999999999997</v>
      </c>
      <c r="E260" s="52">
        <f t="shared" si="10"/>
        <v>-3.90625E-3</v>
      </c>
      <c r="F260" s="164">
        <v>436260</v>
      </c>
      <c r="G260" s="163">
        <v>7450</v>
      </c>
      <c r="H260" s="48">
        <f>IF($B260&lt;Input!$C$22,"n.m.",IF($B260=Input!$C$22,100,100*(1+(G260/INDEX(G$18:G$1845,MATCH(Input!$C$22,$B$18:$B$1845,0))-1))))</f>
        <v>186.25</v>
      </c>
      <c r="I260" s="46">
        <f t="shared" si="9"/>
        <v>1.3440860215054862E-3</v>
      </c>
      <c r="J260" s="50">
        <f>IF($B260&gt;=Input!$C$22,100,"n.m.")</f>
        <v>100</v>
      </c>
    </row>
    <row r="261" spans="2:10" x14ac:dyDescent="0.15">
      <c r="B261" s="33">
        <f t="shared" si="11"/>
        <v>43953</v>
      </c>
      <c r="C261" s="160">
        <v>256</v>
      </c>
      <c r="D261" s="44">
        <f>IF($B261&lt;Input!$C$22,"n.m.",IF($B261=Input!$C$22,100,100*(1+(C261/INDEX(C$18:C$1845,MATCH(Input!$C$22,$B$18:$B$1845,0))-1))))</f>
        <v>256</v>
      </c>
      <c r="E261" s="52">
        <f t="shared" si="10"/>
        <v>-3.8910505836575737E-3</v>
      </c>
      <c r="F261" s="164">
        <v>475428</v>
      </c>
      <c r="G261" s="163">
        <v>7440</v>
      </c>
      <c r="H261" s="48">
        <f>IF($B261&lt;Input!$C$22,"n.m.",IF($B261=Input!$C$22,100,100*(1+(G261/INDEX(G$18:G$1845,MATCH(Input!$C$22,$B$18:$B$1845,0))-1))))</f>
        <v>186</v>
      </c>
      <c r="I261" s="46">
        <f t="shared" si="9"/>
        <v>1.3458950201883368E-3</v>
      </c>
      <c r="J261" s="50">
        <f>IF($B261&gt;=Input!$C$22,100,"n.m.")</f>
        <v>100</v>
      </c>
    </row>
    <row r="262" spans="2:10" x14ac:dyDescent="0.15">
      <c r="B262" s="33">
        <f t="shared" si="11"/>
        <v>43952</v>
      </c>
      <c r="C262" s="160">
        <v>257</v>
      </c>
      <c r="D262" s="44">
        <f>IF($B262&lt;Input!$C$22,"n.m.",IF($B262=Input!$C$22,100,100*(1+(C262/INDEX(C$18:C$1845,MATCH(Input!$C$22,$B$18:$B$1845,0))-1))))</f>
        <v>257</v>
      </c>
      <c r="E262" s="52">
        <f t="shared" si="10"/>
        <v>-3.8759689922480689E-3</v>
      </c>
      <c r="F262" s="164">
        <v>471126</v>
      </c>
      <c r="G262" s="163">
        <v>7430</v>
      </c>
      <c r="H262" s="48">
        <f>IF($B262&lt;Input!$C$22,"n.m.",IF($B262=Input!$C$22,100,100*(1+(G262/INDEX(G$18:G$1845,MATCH(Input!$C$22,$B$18:$B$1845,0))-1))))</f>
        <v>185.75</v>
      </c>
      <c r="I262" s="46">
        <f t="shared" si="9"/>
        <v>1.3477088948787852E-3</v>
      </c>
      <c r="J262" s="50">
        <f>IF($B262&gt;=Input!$C$22,100,"n.m.")</f>
        <v>100</v>
      </c>
    </row>
    <row r="263" spans="2:10" x14ac:dyDescent="0.15">
      <c r="B263" s="33">
        <f t="shared" si="11"/>
        <v>43951</v>
      </c>
      <c r="C263" s="160">
        <v>258</v>
      </c>
      <c r="D263" s="44">
        <f>IF($B263&lt;Input!$C$22,"n.m.",IF($B263=Input!$C$22,100,100*(1+(C263/INDEX(C$18:C$1845,MATCH(Input!$C$22,$B$18:$B$1845,0))-1))))</f>
        <v>258</v>
      </c>
      <c r="E263" s="52">
        <f t="shared" si="10"/>
        <v>-3.8610038610038533E-3</v>
      </c>
      <c r="F263" s="164">
        <v>267703</v>
      </c>
      <c r="G263" s="163">
        <v>7420</v>
      </c>
      <c r="H263" s="48">
        <f>IF($B263&lt;Input!$C$22,"n.m.",IF($B263=Input!$C$22,100,100*(1+(G263/INDEX(G$18:G$1845,MATCH(Input!$C$22,$B$18:$B$1845,0))-1))))</f>
        <v>185.5</v>
      </c>
      <c r="I263" s="46">
        <f t="shared" si="9"/>
        <v>1.3495276653170407E-3</v>
      </c>
      <c r="J263" s="50">
        <f>IF($B263&gt;=Input!$C$22,100,"n.m.")</f>
        <v>100</v>
      </c>
    </row>
    <row r="264" spans="2:10" x14ac:dyDescent="0.15">
      <c r="B264" s="33">
        <f t="shared" si="11"/>
        <v>43950</v>
      </c>
      <c r="C264" s="160">
        <v>259</v>
      </c>
      <c r="D264" s="44">
        <f>IF($B264&lt;Input!$C$22,"n.m.",IF($B264=Input!$C$22,100,100*(1+(C264/INDEX(C$18:C$1845,MATCH(Input!$C$22,$B$18:$B$1845,0))-1))))</f>
        <v>259</v>
      </c>
      <c r="E264" s="52">
        <f t="shared" si="10"/>
        <v>-3.8461538461538325E-3</v>
      </c>
      <c r="F264" s="164">
        <v>206551</v>
      </c>
      <c r="G264" s="163">
        <v>7410</v>
      </c>
      <c r="H264" s="48">
        <f>IF($B264&lt;Input!$C$22,"n.m.",IF($B264=Input!$C$22,100,100*(1+(G264/INDEX(G$18:G$1845,MATCH(Input!$C$22,$B$18:$B$1845,0))-1))))</f>
        <v>185.25</v>
      </c>
      <c r="I264" s="46">
        <f t="shared" si="9"/>
        <v>1.3513513513514486E-3</v>
      </c>
      <c r="J264" s="50">
        <f>IF($B264&gt;=Input!$C$22,100,"n.m.")</f>
        <v>100</v>
      </c>
    </row>
    <row r="265" spans="2:10" x14ac:dyDescent="0.15">
      <c r="B265" s="33">
        <f t="shared" si="11"/>
        <v>43949</v>
      </c>
      <c r="C265" s="160">
        <v>260</v>
      </c>
      <c r="D265" s="44">
        <f>IF($B265&lt;Input!$C$22,"n.m.",IF($B265=Input!$C$22,100,100*(1+(C265/INDEX(C$18:C$1845,MATCH(Input!$C$22,$B$18:$B$1845,0))-1))))</f>
        <v>260</v>
      </c>
      <c r="E265" s="52">
        <f t="shared" si="10"/>
        <v>-3.8314176245211051E-3</v>
      </c>
      <c r="F265" s="164">
        <v>278298</v>
      </c>
      <c r="G265" s="163">
        <v>7400</v>
      </c>
      <c r="H265" s="48">
        <f>IF($B265&lt;Input!$C$22,"n.m.",IF($B265=Input!$C$22,100,100*(1+(G265/INDEX(G$18:G$1845,MATCH(Input!$C$22,$B$18:$B$1845,0))-1))))</f>
        <v>185</v>
      </c>
      <c r="I265" s="46">
        <f t="shared" si="9"/>
        <v>1.3531799729364913E-3</v>
      </c>
      <c r="J265" s="50">
        <f>IF($B265&gt;=Input!$C$22,100,"n.m.")</f>
        <v>100</v>
      </c>
    </row>
    <row r="266" spans="2:10" x14ac:dyDescent="0.15">
      <c r="B266" s="33">
        <f t="shared" si="11"/>
        <v>43948</v>
      </c>
      <c r="C266" s="160">
        <v>261</v>
      </c>
      <c r="D266" s="44">
        <f>IF($B266&lt;Input!$C$22,"n.m.",IF($B266=Input!$C$22,100,100*(1+(C266/INDEX(C$18:C$1845,MATCH(Input!$C$22,$B$18:$B$1845,0))-1))))</f>
        <v>261</v>
      </c>
      <c r="E266" s="52">
        <f t="shared" si="10"/>
        <v>-3.8167938931297218E-3</v>
      </c>
      <c r="F266" s="164">
        <v>216684</v>
      </c>
      <c r="G266" s="163">
        <v>7390</v>
      </c>
      <c r="H266" s="48">
        <f>IF($B266&lt;Input!$C$22,"n.m.",IF($B266=Input!$C$22,100,100*(1+(G266/INDEX(G$18:G$1845,MATCH(Input!$C$22,$B$18:$B$1845,0))-1))))</f>
        <v>184.75</v>
      </c>
      <c r="I266" s="46">
        <f t="shared" si="9"/>
        <v>1.3550135501354532E-3</v>
      </c>
      <c r="J266" s="50">
        <f>IF($B266&gt;=Input!$C$22,100,"n.m.")</f>
        <v>100</v>
      </c>
    </row>
    <row r="267" spans="2:10" x14ac:dyDescent="0.15">
      <c r="B267" s="33">
        <f t="shared" si="11"/>
        <v>43947</v>
      </c>
      <c r="C267" s="160">
        <v>262</v>
      </c>
      <c r="D267" s="44">
        <f>IF($B267&lt;Input!$C$22,"n.m.",IF($B267=Input!$C$22,100,100*(1+(C267/INDEX(C$18:C$1845,MATCH(Input!$C$22,$B$18:$B$1845,0))-1))))</f>
        <v>262</v>
      </c>
      <c r="E267" s="52">
        <f t="shared" si="10"/>
        <v>-3.8022813688213253E-3</v>
      </c>
      <c r="F267" s="164">
        <v>315089</v>
      </c>
      <c r="G267" s="163">
        <v>7380</v>
      </c>
      <c r="H267" s="48">
        <f>IF($B267&lt;Input!$C$22,"n.m.",IF($B267=Input!$C$22,100,100*(1+(G267/INDEX(G$18:G$1845,MATCH(Input!$C$22,$B$18:$B$1845,0))-1))))</f>
        <v>184.5</v>
      </c>
      <c r="I267" s="46">
        <f t="shared" si="9"/>
        <v>1.3568521031208647E-3</v>
      </c>
      <c r="J267" s="50">
        <f>IF($B267&gt;=Input!$C$22,100,"n.m.")</f>
        <v>100</v>
      </c>
    </row>
    <row r="268" spans="2:10" x14ac:dyDescent="0.15">
      <c r="B268" s="33">
        <f t="shared" si="11"/>
        <v>43946</v>
      </c>
      <c r="C268" s="160">
        <v>263</v>
      </c>
      <c r="D268" s="44">
        <f>IF($B268&lt;Input!$C$22,"n.m.",IF($B268=Input!$C$22,100,100*(1+(C268/INDEX(C$18:C$1845,MATCH(Input!$C$22,$B$18:$B$1845,0))-1))))</f>
        <v>263</v>
      </c>
      <c r="E268" s="52">
        <f t="shared" si="10"/>
        <v>-3.7878787878787845E-3</v>
      </c>
      <c r="F268" s="164">
        <v>386591</v>
      </c>
      <c r="G268" s="163">
        <v>7370</v>
      </c>
      <c r="H268" s="48">
        <f>IF($B268&lt;Input!$C$22,"n.m.",IF($B268=Input!$C$22,100,100*(1+(G268/INDEX(G$18:G$1845,MATCH(Input!$C$22,$B$18:$B$1845,0))-1))))</f>
        <v>184.25</v>
      </c>
      <c r="I268" s="46">
        <f t="shared" si="9"/>
        <v>1.3586956521738358E-3</v>
      </c>
      <c r="J268" s="50">
        <f>IF($B268&gt;=Input!$C$22,100,"n.m.")</f>
        <v>100</v>
      </c>
    </row>
    <row r="269" spans="2:10" x14ac:dyDescent="0.15">
      <c r="B269" s="33">
        <f t="shared" si="11"/>
        <v>43945</v>
      </c>
      <c r="C269" s="160">
        <v>264</v>
      </c>
      <c r="D269" s="44">
        <f>IF($B269&lt;Input!$C$22,"n.m.",IF($B269=Input!$C$22,100,100*(1+(C269/INDEX(C$18:C$1845,MATCH(Input!$C$22,$B$18:$B$1845,0))-1))))</f>
        <v>264</v>
      </c>
      <c r="E269" s="52">
        <f t="shared" si="10"/>
        <v>-3.7735849056603765E-3</v>
      </c>
      <c r="F269" s="164">
        <v>470329</v>
      </c>
      <c r="G269" s="163">
        <v>7360</v>
      </c>
      <c r="H269" s="48">
        <f>IF($B269&lt;Input!$C$22,"n.m.",IF($B269=Input!$C$22,100,100*(1+(G269/INDEX(G$18:G$1845,MATCH(Input!$C$22,$B$18:$B$1845,0))-1))))</f>
        <v>184</v>
      </c>
      <c r="I269" s="46">
        <f t="shared" si="9"/>
        <v>1.3605442176871652E-3</v>
      </c>
      <c r="J269" s="50">
        <f>IF($B269&gt;=Input!$C$22,100,"n.m.")</f>
        <v>100</v>
      </c>
    </row>
    <row r="270" spans="2:10" x14ac:dyDescent="0.15">
      <c r="B270" s="33">
        <f t="shared" si="11"/>
        <v>43944</v>
      </c>
      <c r="C270" s="160">
        <v>265</v>
      </c>
      <c r="D270" s="44">
        <f>IF($B270&lt;Input!$C$22,"n.m.",IF($B270=Input!$C$22,100,100*(1+(C270/INDEX(C$18:C$1845,MATCH(Input!$C$22,$B$18:$B$1845,0))-1))))</f>
        <v>265</v>
      </c>
      <c r="E270" s="52">
        <f t="shared" si="10"/>
        <v>-3.7593984962406291E-3</v>
      </c>
      <c r="F270" s="164">
        <v>219808</v>
      </c>
      <c r="G270" s="163">
        <v>7350</v>
      </c>
      <c r="H270" s="48">
        <f>IF($B270&lt;Input!$C$22,"n.m.",IF($B270=Input!$C$22,100,100*(1+(G270/INDEX(G$18:G$1845,MATCH(Input!$C$22,$B$18:$B$1845,0))-1))))</f>
        <v>183.75</v>
      </c>
      <c r="I270" s="46">
        <f t="shared" si="9"/>
        <v>1.3623978201635634E-3</v>
      </c>
      <c r="J270" s="50">
        <f>IF($B270&gt;=Input!$C$22,100,"n.m.")</f>
        <v>100</v>
      </c>
    </row>
    <row r="271" spans="2:10" x14ac:dyDescent="0.15">
      <c r="B271" s="33">
        <f t="shared" si="11"/>
        <v>43943</v>
      </c>
      <c r="C271" s="160">
        <v>266</v>
      </c>
      <c r="D271" s="44">
        <f>IF($B271&lt;Input!$C$22,"n.m.",IF($B271=Input!$C$22,100,100*(1+(C271/INDEX(C$18:C$1845,MATCH(Input!$C$22,$B$18:$B$1845,0))-1))))</f>
        <v>266</v>
      </c>
      <c r="E271" s="52">
        <f t="shared" si="10"/>
        <v>-3.7453183520599342E-3</v>
      </c>
      <c r="F271" s="164">
        <v>417544</v>
      </c>
      <c r="G271" s="163">
        <v>7340</v>
      </c>
      <c r="H271" s="48">
        <f>IF($B271&lt;Input!$C$22,"n.m.",IF($B271=Input!$C$22,100,100*(1+(G271/INDEX(G$18:G$1845,MATCH(Input!$C$22,$B$18:$B$1845,0))-1))))</f>
        <v>183.5</v>
      </c>
      <c r="I271" s="46">
        <f t="shared" si="9"/>
        <v>1.3642564802183177E-3</v>
      </c>
      <c r="J271" s="50">
        <f>IF($B271&gt;=Input!$C$22,100,"n.m.")</f>
        <v>100</v>
      </c>
    </row>
    <row r="272" spans="2:10" x14ac:dyDescent="0.15">
      <c r="B272" s="33">
        <f t="shared" si="11"/>
        <v>43942</v>
      </c>
      <c r="C272" s="160">
        <v>267</v>
      </c>
      <c r="D272" s="44">
        <f>IF($B272&lt;Input!$C$22,"n.m.",IF($B272=Input!$C$22,100,100*(1+(C272/INDEX(C$18:C$1845,MATCH(Input!$C$22,$B$18:$B$1845,0))-1))))</f>
        <v>267</v>
      </c>
      <c r="E272" s="52">
        <f t="shared" si="10"/>
        <v>-3.7313432835820448E-3</v>
      </c>
      <c r="F272" s="164">
        <v>490041</v>
      </c>
      <c r="G272" s="163">
        <v>7330</v>
      </c>
      <c r="H272" s="48">
        <f>IF($B272&lt;Input!$C$22,"n.m.",IF($B272=Input!$C$22,100,100*(1+(G272/INDEX(G$18:G$1845,MATCH(Input!$C$22,$B$18:$B$1845,0))-1))))</f>
        <v>183.25</v>
      </c>
      <c r="I272" s="46">
        <f t="shared" si="9"/>
        <v>1.366120218579292E-3</v>
      </c>
      <c r="J272" s="50">
        <f>IF($B272&gt;=Input!$C$22,100,"n.m.")</f>
        <v>100</v>
      </c>
    </row>
    <row r="273" spans="2:10" x14ac:dyDescent="0.15">
      <c r="B273" s="33">
        <f t="shared" si="11"/>
        <v>43941</v>
      </c>
      <c r="C273" s="160">
        <v>268</v>
      </c>
      <c r="D273" s="44">
        <f>IF($B273&lt;Input!$C$22,"n.m.",IF($B273=Input!$C$22,100,100*(1+(C273/INDEX(C$18:C$1845,MATCH(Input!$C$22,$B$18:$B$1845,0))-1))))</f>
        <v>268</v>
      </c>
      <c r="E273" s="52">
        <f t="shared" si="10"/>
        <v>-3.7174721189591198E-3</v>
      </c>
      <c r="F273" s="164">
        <v>208571</v>
      </c>
      <c r="G273" s="163">
        <v>7320</v>
      </c>
      <c r="H273" s="48">
        <f>IF($B273&lt;Input!$C$22,"n.m.",IF($B273=Input!$C$22,100,100*(1+(G273/INDEX(G$18:G$1845,MATCH(Input!$C$22,$B$18:$B$1845,0))-1))))</f>
        <v>183</v>
      </c>
      <c r="I273" s="46">
        <f t="shared" si="9"/>
        <v>1.3679890560875929E-3</v>
      </c>
      <c r="J273" s="50">
        <f>IF($B273&gt;=Input!$C$22,100,"n.m.")</f>
        <v>100</v>
      </c>
    </row>
    <row r="274" spans="2:10" x14ac:dyDescent="0.15">
      <c r="B274" s="33">
        <f t="shared" si="11"/>
        <v>43940</v>
      </c>
      <c r="C274" s="160">
        <v>269</v>
      </c>
      <c r="D274" s="44">
        <f>IF($B274&lt;Input!$C$22,"n.m.",IF($B274=Input!$C$22,100,100*(1+(C274/INDEX(C$18:C$1845,MATCH(Input!$C$22,$B$18:$B$1845,0))-1))))</f>
        <v>269</v>
      </c>
      <c r="E274" s="52">
        <f t="shared" si="10"/>
        <v>-3.7037037037036535E-3</v>
      </c>
      <c r="F274" s="164">
        <v>220179</v>
      </c>
      <c r="G274" s="163">
        <v>7310</v>
      </c>
      <c r="H274" s="48">
        <f>IF($B274&lt;Input!$C$22,"n.m.",IF($B274=Input!$C$22,100,100*(1+(G274/INDEX(G$18:G$1845,MATCH(Input!$C$22,$B$18:$B$1845,0))-1))))</f>
        <v>182.75</v>
      </c>
      <c r="I274" s="46">
        <f t="shared" ref="I274:I337" si="12">G274/G275-1</f>
        <v>1.36986301369868E-3</v>
      </c>
      <c r="J274" s="50">
        <f>IF($B274&gt;=Input!$C$22,100,"n.m.")</f>
        <v>100</v>
      </c>
    </row>
    <row r="275" spans="2:10" x14ac:dyDescent="0.15">
      <c r="B275" s="33">
        <f t="shared" si="11"/>
        <v>43939</v>
      </c>
      <c r="C275" s="160">
        <v>270</v>
      </c>
      <c r="D275" s="44">
        <f>IF($B275&lt;Input!$C$22,"n.m.",IF($B275=Input!$C$22,100,100*(1+(C275/INDEX(C$18:C$1845,MATCH(Input!$C$22,$B$18:$B$1845,0))-1))))</f>
        <v>270</v>
      </c>
      <c r="E275" s="52">
        <f t="shared" ref="E275:E338" si="13">C275/C276-1</f>
        <v>-3.6900369003689537E-3</v>
      </c>
      <c r="F275" s="164">
        <v>227873</v>
      </c>
      <c r="G275" s="163">
        <v>7300</v>
      </c>
      <c r="H275" s="48">
        <f>IF($B275&lt;Input!$C$22,"n.m.",IF($B275=Input!$C$22,100,100*(1+(G275/INDEX(G$18:G$1845,MATCH(Input!$C$22,$B$18:$B$1845,0))-1))))</f>
        <v>182.5</v>
      </c>
      <c r="I275" s="46">
        <f t="shared" si="12"/>
        <v>1.37174211248281E-3</v>
      </c>
      <c r="J275" s="50">
        <f>IF($B275&gt;=Input!$C$22,100,"n.m.")</f>
        <v>100</v>
      </c>
    </row>
    <row r="276" spans="2:10" x14ac:dyDescent="0.15">
      <c r="B276" s="33">
        <f t="shared" ref="B276:B339" si="14">B275-1</f>
        <v>43938</v>
      </c>
      <c r="C276" s="160">
        <v>271</v>
      </c>
      <c r="D276" s="44">
        <f>IF($B276&lt;Input!$C$22,"n.m.",IF($B276=Input!$C$22,100,100*(1+(C276/INDEX(C$18:C$1845,MATCH(Input!$C$22,$B$18:$B$1845,0))-1))))</f>
        <v>271</v>
      </c>
      <c r="E276" s="52">
        <f t="shared" si="13"/>
        <v>-3.6764705882352811E-3</v>
      </c>
      <c r="F276" s="164">
        <v>230576</v>
      </c>
      <c r="G276" s="163">
        <v>7290</v>
      </c>
      <c r="H276" s="48">
        <f>IF($B276&lt;Input!$C$22,"n.m.",IF($B276=Input!$C$22,100,100*(1+(G276/INDEX(G$18:G$1845,MATCH(Input!$C$22,$B$18:$B$1845,0))-1))))</f>
        <v>182.25</v>
      </c>
      <c r="I276" s="46">
        <f t="shared" si="12"/>
        <v>1.3736263736263687E-3</v>
      </c>
      <c r="J276" s="50">
        <f>IF($B276&gt;=Input!$C$22,100,"n.m.")</f>
        <v>100</v>
      </c>
    </row>
    <row r="277" spans="2:10" x14ac:dyDescent="0.15">
      <c r="B277" s="33">
        <f t="shared" si="14"/>
        <v>43937</v>
      </c>
      <c r="C277" s="160">
        <v>272</v>
      </c>
      <c r="D277" s="44">
        <f>IF($B277&lt;Input!$C$22,"n.m.",IF($B277=Input!$C$22,100,100*(1+(C277/INDEX(C$18:C$1845,MATCH(Input!$C$22,$B$18:$B$1845,0))-1))))</f>
        <v>272</v>
      </c>
      <c r="E277" s="52">
        <f t="shared" si="13"/>
        <v>-3.66300366300365E-3</v>
      </c>
      <c r="F277" s="164">
        <v>378062</v>
      </c>
      <c r="G277" s="163">
        <v>7280</v>
      </c>
      <c r="H277" s="48">
        <f>IF($B277&lt;Input!$C$22,"n.m.",IF($B277=Input!$C$22,100,100*(1+(G277/INDEX(G$18:G$1845,MATCH(Input!$C$22,$B$18:$B$1845,0))-1))))</f>
        <v>182</v>
      </c>
      <c r="I277" s="46">
        <f t="shared" si="12"/>
        <v>1.3755158184318717E-3</v>
      </c>
      <c r="J277" s="50">
        <f>IF($B277&gt;=Input!$C$22,100,"n.m.")</f>
        <v>100</v>
      </c>
    </row>
    <row r="278" spans="2:10" x14ac:dyDescent="0.15">
      <c r="B278" s="33">
        <f t="shared" si="14"/>
        <v>43936</v>
      </c>
      <c r="C278" s="160">
        <v>273</v>
      </c>
      <c r="D278" s="44">
        <f>IF($B278&lt;Input!$C$22,"n.m.",IF($B278=Input!$C$22,100,100*(1+(C278/INDEX(C$18:C$1845,MATCH(Input!$C$22,$B$18:$B$1845,0))-1))))</f>
        <v>273</v>
      </c>
      <c r="E278" s="52">
        <f t="shared" si="13"/>
        <v>-3.6496350364964014E-3</v>
      </c>
      <c r="F278" s="164">
        <v>386934</v>
      </c>
      <c r="G278" s="163">
        <v>7270</v>
      </c>
      <c r="H278" s="48">
        <f>IF($B278&lt;Input!$C$22,"n.m.",IF($B278=Input!$C$22,100,100*(1+(G278/INDEX(G$18:G$1845,MATCH(Input!$C$22,$B$18:$B$1845,0))-1))))</f>
        <v>181.75</v>
      </c>
      <c r="I278" s="46">
        <f t="shared" si="12"/>
        <v>1.3774104683195176E-3</v>
      </c>
      <c r="J278" s="50">
        <f>IF($B278&gt;=Input!$C$22,100,"n.m.")</f>
        <v>100</v>
      </c>
    </row>
    <row r="279" spans="2:10" x14ac:dyDescent="0.15">
      <c r="B279" s="33">
        <f t="shared" si="14"/>
        <v>43935</v>
      </c>
      <c r="C279" s="160">
        <v>274</v>
      </c>
      <c r="D279" s="44">
        <f>IF($B279&lt;Input!$C$22,"n.m.",IF($B279=Input!$C$22,100,100*(1+(C279/INDEX(C$18:C$1845,MATCH(Input!$C$22,$B$18:$B$1845,0))-1))))</f>
        <v>274</v>
      </c>
      <c r="E279" s="52">
        <f t="shared" si="13"/>
        <v>-3.6363636363636598E-3</v>
      </c>
      <c r="F279" s="164">
        <v>491922</v>
      </c>
      <c r="G279" s="163">
        <v>7260</v>
      </c>
      <c r="H279" s="48">
        <f>IF($B279&lt;Input!$C$22,"n.m.",IF($B279=Input!$C$22,100,100*(1+(G279/INDEX(G$18:G$1845,MATCH(Input!$C$22,$B$18:$B$1845,0))-1))))</f>
        <v>181.5</v>
      </c>
      <c r="I279" s="46">
        <f t="shared" si="12"/>
        <v>1.3793103448276334E-3</v>
      </c>
      <c r="J279" s="50">
        <f>IF($B279&gt;=Input!$C$22,100,"n.m.")</f>
        <v>100</v>
      </c>
    </row>
    <row r="280" spans="2:10" x14ac:dyDescent="0.15">
      <c r="B280" s="33">
        <f t="shared" si="14"/>
        <v>43934</v>
      </c>
      <c r="C280" s="160">
        <v>275</v>
      </c>
      <c r="D280" s="44">
        <f>IF($B280&lt;Input!$C$22,"n.m.",IF($B280=Input!$C$22,100,100*(1+(C280/INDEX(C$18:C$1845,MATCH(Input!$C$22,$B$18:$B$1845,0))-1))))</f>
        <v>275</v>
      </c>
      <c r="E280" s="52">
        <f t="shared" si="13"/>
        <v>-3.6231884057971175E-3</v>
      </c>
      <c r="F280" s="164">
        <v>239001</v>
      </c>
      <c r="G280" s="163">
        <v>7250</v>
      </c>
      <c r="H280" s="48">
        <f>IF($B280&lt;Input!$C$22,"n.m.",IF($B280=Input!$C$22,100,100*(1+(G280/INDEX(G$18:G$1845,MATCH(Input!$C$22,$B$18:$B$1845,0))-1))))</f>
        <v>181.25</v>
      </c>
      <c r="I280" s="46">
        <f t="shared" si="12"/>
        <v>1.3812154696133394E-3</v>
      </c>
      <c r="J280" s="50">
        <f>IF($B280&gt;=Input!$C$22,100,"n.m.")</f>
        <v>100</v>
      </c>
    </row>
    <row r="281" spans="2:10" x14ac:dyDescent="0.15">
      <c r="B281" s="33">
        <f t="shared" si="14"/>
        <v>43933</v>
      </c>
      <c r="C281" s="160">
        <v>276</v>
      </c>
      <c r="D281" s="44">
        <f>IF($B281&lt;Input!$C$22,"n.m.",IF($B281=Input!$C$22,100,100*(1+(C281/INDEX(C$18:C$1845,MATCH(Input!$C$22,$B$18:$B$1845,0))-1))))</f>
        <v>276</v>
      </c>
      <c r="E281" s="52">
        <f t="shared" si="13"/>
        <v>-3.6101083032491488E-3</v>
      </c>
      <c r="F281" s="164">
        <v>256068</v>
      </c>
      <c r="G281" s="163">
        <v>7240</v>
      </c>
      <c r="H281" s="48">
        <f>IF($B281&lt;Input!$C$22,"n.m.",IF($B281=Input!$C$22,100,100*(1+(G281/INDEX(G$18:G$1845,MATCH(Input!$C$22,$B$18:$B$1845,0))-1))))</f>
        <v>181</v>
      </c>
      <c r="I281" s="46">
        <f t="shared" si="12"/>
        <v>1.3831258644536604E-3</v>
      </c>
      <c r="J281" s="50">
        <f>IF($B281&gt;=Input!$C$22,100,"n.m.")</f>
        <v>100</v>
      </c>
    </row>
    <row r="282" spans="2:10" x14ac:dyDescent="0.15">
      <c r="B282" s="33">
        <f t="shared" si="14"/>
        <v>43932</v>
      </c>
      <c r="C282" s="160">
        <v>277</v>
      </c>
      <c r="D282" s="44">
        <f>IF($B282&lt;Input!$C$22,"n.m.",IF($B282=Input!$C$22,100,100*(1+(C282/INDEX(C$18:C$1845,MATCH(Input!$C$22,$B$18:$B$1845,0))-1))))</f>
        <v>277</v>
      </c>
      <c r="E282" s="52">
        <f t="shared" si="13"/>
        <v>-3.597122302158251E-3</v>
      </c>
      <c r="F282" s="164">
        <v>331203</v>
      </c>
      <c r="G282" s="163">
        <v>7230</v>
      </c>
      <c r="H282" s="48">
        <f>IF($B282&lt;Input!$C$22,"n.m.",IF($B282=Input!$C$22,100,100*(1+(G282/INDEX(G$18:G$1845,MATCH(Input!$C$22,$B$18:$B$1845,0))-1))))</f>
        <v>180.75</v>
      </c>
      <c r="I282" s="46">
        <f t="shared" si="12"/>
        <v>1.3850415512466352E-3</v>
      </c>
      <c r="J282" s="50">
        <f>IF($B282&gt;=Input!$C$22,100,"n.m.")</f>
        <v>100</v>
      </c>
    </row>
    <row r="283" spans="2:10" x14ac:dyDescent="0.15">
      <c r="B283" s="33">
        <f t="shared" si="14"/>
        <v>43931</v>
      </c>
      <c r="C283" s="160">
        <v>278</v>
      </c>
      <c r="D283" s="44">
        <f>IF($B283&lt;Input!$C$22,"n.m.",IF($B283=Input!$C$22,100,100*(1+(C283/INDEX(C$18:C$1845,MATCH(Input!$C$22,$B$18:$B$1845,0))-1))))</f>
        <v>278</v>
      </c>
      <c r="E283" s="52">
        <f t="shared" si="13"/>
        <v>-3.5842293906810374E-3</v>
      </c>
      <c r="F283" s="164">
        <v>256195</v>
      </c>
      <c r="G283" s="163">
        <v>7220</v>
      </c>
      <c r="H283" s="48">
        <f>IF($B283&lt;Input!$C$22,"n.m.",IF($B283=Input!$C$22,100,100*(1+(G283/INDEX(G$18:G$1845,MATCH(Input!$C$22,$B$18:$B$1845,0))-1))))</f>
        <v>180.5</v>
      </c>
      <c r="I283" s="46">
        <f t="shared" si="12"/>
        <v>1.3869625520110951E-3</v>
      </c>
      <c r="J283" s="50">
        <f>IF($B283&gt;=Input!$C$22,100,"n.m.")</f>
        <v>100</v>
      </c>
    </row>
    <row r="284" spans="2:10" x14ac:dyDescent="0.15">
      <c r="B284" s="33">
        <f t="shared" si="14"/>
        <v>43930</v>
      </c>
      <c r="C284" s="160">
        <v>279</v>
      </c>
      <c r="D284" s="44">
        <f>IF($B284&lt;Input!$C$22,"n.m.",IF($B284=Input!$C$22,100,100*(1+(C284/INDEX(C$18:C$1845,MATCH(Input!$C$22,$B$18:$B$1845,0))-1))))</f>
        <v>279</v>
      </c>
      <c r="E284" s="52">
        <f t="shared" si="13"/>
        <v>-3.5714285714285587E-3</v>
      </c>
      <c r="F284" s="164">
        <v>342380</v>
      </c>
      <c r="G284" s="163">
        <v>7210</v>
      </c>
      <c r="H284" s="48">
        <f>IF($B284&lt;Input!$C$22,"n.m.",IF($B284=Input!$C$22,100,100*(1+(G284/INDEX(G$18:G$1845,MATCH(Input!$C$22,$B$18:$B$1845,0))-1))))</f>
        <v>180.25</v>
      </c>
      <c r="I284" s="46">
        <f t="shared" si="12"/>
        <v>1.388888888888884E-3</v>
      </c>
      <c r="J284" s="50">
        <f>IF($B284&gt;=Input!$C$22,100,"n.m.")</f>
        <v>100</v>
      </c>
    </row>
    <row r="285" spans="2:10" x14ac:dyDescent="0.15">
      <c r="B285" s="33">
        <f t="shared" si="14"/>
        <v>43929</v>
      </c>
      <c r="C285" s="160">
        <v>280</v>
      </c>
      <c r="D285" s="44">
        <f>IF($B285&lt;Input!$C$22,"n.m.",IF($B285=Input!$C$22,100,100*(1+(C285/INDEX(C$18:C$1845,MATCH(Input!$C$22,$B$18:$B$1845,0))-1))))</f>
        <v>280</v>
      </c>
      <c r="E285" s="52">
        <f t="shared" si="13"/>
        <v>-3.558718861209953E-3</v>
      </c>
      <c r="F285" s="164">
        <v>460254</v>
      </c>
      <c r="G285" s="163">
        <v>7200</v>
      </c>
      <c r="H285" s="48">
        <f>IF($B285&lt;Input!$C$22,"n.m.",IF($B285=Input!$C$22,100,100*(1+(G285/INDEX(G$18:G$1845,MATCH(Input!$C$22,$B$18:$B$1845,0))-1))))</f>
        <v>180</v>
      </c>
      <c r="I285" s="46">
        <f t="shared" si="12"/>
        <v>1.3908205841446364E-3</v>
      </c>
      <c r="J285" s="50">
        <f>IF($B285&gt;=Input!$C$22,100,"n.m.")</f>
        <v>100</v>
      </c>
    </row>
    <row r="286" spans="2:10" x14ac:dyDescent="0.15">
      <c r="B286" s="33">
        <f t="shared" si="14"/>
        <v>43928</v>
      </c>
      <c r="C286" s="160">
        <v>281</v>
      </c>
      <c r="D286" s="44">
        <f>IF($B286&lt;Input!$C$22,"n.m.",IF($B286=Input!$C$22,100,100*(1+(C286/INDEX(C$18:C$1845,MATCH(Input!$C$22,$B$18:$B$1845,0))-1))))</f>
        <v>281</v>
      </c>
      <c r="E286" s="52">
        <f t="shared" si="13"/>
        <v>-3.5460992907800915E-3</v>
      </c>
      <c r="F286" s="164">
        <v>249301</v>
      </c>
      <c r="G286" s="163">
        <v>7190</v>
      </c>
      <c r="H286" s="48">
        <f>IF($B286&lt;Input!$C$22,"n.m.",IF($B286=Input!$C$22,100,100*(1+(G286/INDEX(G$18:G$1845,MATCH(Input!$C$22,$B$18:$B$1845,0))-1))))</f>
        <v>179.75</v>
      </c>
      <c r="I286" s="46">
        <f t="shared" si="12"/>
        <v>1.3927576601671099E-3</v>
      </c>
      <c r="J286" s="50">
        <f>IF($B286&gt;=Input!$C$22,100,"n.m.")</f>
        <v>100</v>
      </c>
    </row>
    <row r="287" spans="2:10" x14ac:dyDescent="0.15">
      <c r="B287" s="33">
        <f t="shared" si="14"/>
        <v>43927</v>
      </c>
      <c r="C287" s="160">
        <v>282</v>
      </c>
      <c r="D287" s="44">
        <f>IF($B287&lt;Input!$C$22,"n.m.",IF($B287=Input!$C$22,100,100*(1+(C287/INDEX(C$18:C$1845,MATCH(Input!$C$22,$B$18:$B$1845,0))-1))))</f>
        <v>282</v>
      </c>
      <c r="E287" s="52">
        <f t="shared" si="13"/>
        <v>-3.5335689045936647E-3</v>
      </c>
      <c r="F287" s="164">
        <v>256168</v>
      </c>
      <c r="G287" s="163">
        <v>7180</v>
      </c>
      <c r="H287" s="48">
        <f>IF($B287&lt;Input!$C$22,"n.m.",IF($B287=Input!$C$22,100,100*(1+(G287/INDEX(G$18:G$1845,MATCH(Input!$C$22,$B$18:$B$1845,0))-1))))</f>
        <v>179.5</v>
      </c>
      <c r="I287" s="46">
        <f t="shared" si="12"/>
        <v>1.3947001394700731E-3</v>
      </c>
      <c r="J287" s="50">
        <f>IF($B287&gt;=Input!$C$22,100,"n.m.")</f>
        <v>100</v>
      </c>
    </row>
    <row r="288" spans="2:10" x14ac:dyDescent="0.15">
      <c r="B288" s="33">
        <f t="shared" si="14"/>
        <v>43926</v>
      </c>
      <c r="C288" s="160">
        <v>283</v>
      </c>
      <c r="D288" s="44">
        <f>IF($B288&lt;Input!$C$22,"n.m.",IF($B288=Input!$C$22,100,100*(1+(C288/INDEX(C$18:C$1845,MATCH(Input!$C$22,$B$18:$B$1845,0))-1))))</f>
        <v>283</v>
      </c>
      <c r="E288" s="52">
        <f t="shared" si="13"/>
        <v>-3.5211267605633756E-3</v>
      </c>
      <c r="F288" s="164">
        <v>409473</v>
      </c>
      <c r="G288" s="163">
        <v>7170</v>
      </c>
      <c r="H288" s="48">
        <f>IF($B288&lt;Input!$C$22,"n.m.",IF($B288=Input!$C$22,100,100*(1+(G288/INDEX(G$18:G$1845,MATCH(Input!$C$22,$B$18:$B$1845,0))-1))))</f>
        <v>179.25</v>
      </c>
      <c r="I288" s="46">
        <f t="shared" si="12"/>
        <v>1.3966480446927498E-3</v>
      </c>
      <c r="J288" s="50">
        <f>IF($B288&gt;=Input!$C$22,100,"n.m.")</f>
        <v>100</v>
      </c>
    </row>
    <row r="289" spans="2:10" x14ac:dyDescent="0.15">
      <c r="B289" s="33">
        <f t="shared" si="14"/>
        <v>43925</v>
      </c>
      <c r="C289" s="160">
        <v>284</v>
      </c>
      <c r="D289" s="44">
        <f>IF($B289&lt;Input!$C$22,"n.m.",IF($B289=Input!$C$22,100,100*(1+(C289/INDEX(C$18:C$1845,MATCH(Input!$C$22,$B$18:$B$1845,0))-1))))</f>
        <v>284</v>
      </c>
      <c r="E289" s="52">
        <f t="shared" si="13"/>
        <v>-3.5087719298245723E-3</v>
      </c>
      <c r="F289" s="164">
        <v>432671</v>
      </c>
      <c r="G289" s="163">
        <v>7160</v>
      </c>
      <c r="H289" s="48">
        <f>IF($B289&lt;Input!$C$22,"n.m.",IF($B289=Input!$C$22,100,100*(1+(G289/INDEX(G$18:G$1845,MATCH(Input!$C$22,$B$18:$B$1845,0))-1))))</f>
        <v>179</v>
      </c>
      <c r="I289" s="46">
        <f t="shared" si="12"/>
        <v>1.3986013986013734E-3</v>
      </c>
      <c r="J289" s="50">
        <f>IF($B289&gt;=Input!$C$22,100,"n.m.")</f>
        <v>100</v>
      </c>
    </row>
    <row r="290" spans="2:10" x14ac:dyDescent="0.15">
      <c r="B290" s="33">
        <f t="shared" si="14"/>
        <v>43924</v>
      </c>
      <c r="C290" s="160">
        <v>285</v>
      </c>
      <c r="D290" s="44">
        <f>IF($B290&lt;Input!$C$22,"n.m.",IF($B290=Input!$C$22,100,100*(1+(C290/INDEX(C$18:C$1845,MATCH(Input!$C$22,$B$18:$B$1845,0))-1))))</f>
        <v>285</v>
      </c>
      <c r="E290" s="52">
        <f t="shared" si="13"/>
        <v>-3.4965034965035446E-3</v>
      </c>
      <c r="F290" s="164">
        <v>313710</v>
      </c>
      <c r="G290" s="163">
        <v>7150</v>
      </c>
      <c r="H290" s="48">
        <f>IF($B290&lt;Input!$C$22,"n.m.",IF($B290=Input!$C$22,100,100*(1+(G290/INDEX(G$18:G$1845,MATCH(Input!$C$22,$B$18:$B$1845,0))-1))))</f>
        <v>178.75</v>
      </c>
      <c r="I290" s="46">
        <f t="shared" si="12"/>
        <v>1.4005602240896309E-3</v>
      </c>
      <c r="J290" s="50">
        <f>IF($B290&gt;=Input!$C$22,100,"n.m.")</f>
        <v>100</v>
      </c>
    </row>
    <row r="291" spans="2:10" x14ac:dyDescent="0.15">
      <c r="B291" s="33">
        <f t="shared" si="14"/>
        <v>43923</v>
      </c>
      <c r="C291" s="160">
        <v>286</v>
      </c>
      <c r="D291" s="44">
        <f>IF($B291&lt;Input!$C$22,"n.m.",IF($B291=Input!$C$22,100,100*(1+(C291/INDEX(C$18:C$1845,MATCH(Input!$C$22,$B$18:$B$1845,0))-1))))</f>
        <v>286</v>
      </c>
      <c r="E291" s="52">
        <f t="shared" si="13"/>
        <v>-3.4843205574912606E-3</v>
      </c>
      <c r="F291" s="164">
        <v>295084</v>
      </c>
      <c r="G291" s="163">
        <v>7140</v>
      </c>
      <c r="H291" s="48">
        <f>IF($B291&lt;Input!$C$22,"n.m.",IF($B291=Input!$C$22,100,100*(1+(G291/INDEX(G$18:G$1845,MATCH(Input!$C$22,$B$18:$B$1845,0))-1))))</f>
        <v>178.5</v>
      </c>
      <c r="I291" s="46">
        <f t="shared" si="12"/>
        <v>1.4025245441795509E-3</v>
      </c>
      <c r="J291" s="50">
        <f>IF($B291&gt;=Input!$C$22,100,"n.m.")</f>
        <v>100</v>
      </c>
    </row>
    <row r="292" spans="2:10" x14ac:dyDescent="0.15">
      <c r="B292" s="33">
        <f t="shared" si="14"/>
        <v>43922</v>
      </c>
      <c r="C292" s="160">
        <v>287</v>
      </c>
      <c r="D292" s="44">
        <f>IF($B292&lt;Input!$C$22,"n.m.",IF($B292=Input!$C$22,100,100*(1+(C292/INDEX(C$18:C$1845,MATCH(Input!$C$22,$B$18:$B$1845,0))-1))))</f>
        <v>287</v>
      </c>
      <c r="E292" s="52">
        <f t="shared" si="13"/>
        <v>-3.4722222222222099E-3</v>
      </c>
      <c r="F292" s="164">
        <v>394463</v>
      </c>
      <c r="G292" s="163">
        <v>7130</v>
      </c>
      <c r="H292" s="48">
        <f>IF($B292&lt;Input!$C$22,"n.m.",IF($B292=Input!$C$22,100,100*(1+(G292/INDEX(G$18:G$1845,MATCH(Input!$C$22,$B$18:$B$1845,0))-1))))</f>
        <v>178.25</v>
      </c>
      <c r="I292" s="46">
        <f t="shared" si="12"/>
        <v>1.4044943820223921E-3</v>
      </c>
      <c r="J292" s="50">
        <f>IF($B292&gt;=Input!$C$22,100,"n.m.")</f>
        <v>100</v>
      </c>
    </row>
    <row r="293" spans="2:10" x14ac:dyDescent="0.15">
      <c r="B293" s="33">
        <f t="shared" si="14"/>
        <v>43921</v>
      </c>
      <c r="C293" s="160">
        <v>288</v>
      </c>
      <c r="D293" s="44">
        <f>IF($B293&lt;Input!$C$22,"n.m.",IF($B293=Input!$C$22,100,100*(1+(C293/INDEX(C$18:C$1845,MATCH(Input!$C$22,$B$18:$B$1845,0))-1))))</f>
        <v>288</v>
      </c>
      <c r="E293" s="52">
        <f t="shared" si="13"/>
        <v>-3.4602076124568004E-3</v>
      </c>
      <c r="F293" s="164">
        <v>445649</v>
      </c>
      <c r="G293" s="163">
        <v>7120</v>
      </c>
      <c r="H293" s="48">
        <f>IF($B293&lt;Input!$C$22,"n.m.",IF($B293=Input!$C$22,100,100*(1+(G293/INDEX(G$18:G$1845,MATCH(Input!$C$22,$B$18:$B$1845,0))-1))))</f>
        <v>178</v>
      </c>
      <c r="I293" s="46">
        <f t="shared" si="12"/>
        <v>1.4064697609001975E-3</v>
      </c>
      <c r="J293" s="50">
        <f>IF($B293&gt;=Input!$C$22,100,"n.m.")</f>
        <v>100</v>
      </c>
    </row>
    <row r="294" spans="2:10" x14ac:dyDescent="0.15">
      <c r="B294" s="33">
        <f t="shared" si="14"/>
        <v>43920</v>
      </c>
      <c r="C294" s="160">
        <v>289</v>
      </c>
      <c r="D294" s="44">
        <f>IF($B294&lt;Input!$C$22,"n.m.",IF($B294=Input!$C$22,100,100*(1+(C294/INDEX(C$18:C$1845,MATCH(Input!$C$22,$B$18:$B$1845,0))-1))))</f>
        <v>289</v>
      </c>
      <c r="E294" s="52">
        <f t="shared" si="13"/>
        <v>-3.4482758620689724E-3</v>
      </c>
      <c r="F294" s="164">
        <v>203758</v>
      </c>
      <c r="G294" s="163">
        <v>7110</v>
      </c>
      <c r="H294" s="48">
        <f>IF($B294&lt;Input!$C$22,"n.m.",IF($B294=Input!$C$22,100,100*(1+(G294/INDEX(G$18:G$1845,MATCH(Input!$C$22,$B$18:$B$1845,0))-1))))</f>
        <v>177.75</v>
      </c>
      <c r="I294" s="46">
        <f t="shared" si="12"/>
        <v>1.4084507042253502E-3</v>
      </c>
      <c r="J294" s="50">
        <f>IF($B294&gt;=Input!$C$22,100,"n.m.")</f>
        <v>100</v>
      </c>
    </row>
    <row r="295" spans="2:10" x14ac:dyDescent="0.15">
      <c r="B295" s="33">
        <f t="shared" si="14"/>
        <v>43919</v>
      </c>
      <c r="C295" s="160">
        <v>290</v>
      </c>
      <c r="D295" s="44">
        <f>IF($B295&lt;Input!$C$22,"n.m.",IF($B295=Input!$C$22,100,100*(1+(C295/INDEX(C$18:C$1845,MATCH(Input!$C$22,$B$18:$B$1845,0))-1))))</f>
        <v>290</v>
      </c>
      <c r="E295" s="52">
        <f t="shared" si="13"/>
        <v>-3.4364261168384758E-3</v>
      </c>
      <c r="F295" s="164">
        <v>488651</v>
      </c>
      <c r="G295" s="163">
        <v>7100</v>
      </c>
      <c r="H295" s="48">
        <f>IF($B295&lt;Input!$C$22,"n.m.",IF($B295=Input!$C$22,100,100*(1+(G295/INDEX(G$18:G$1845,MATCH(Input!$C$22,$B$18:$B$1845,0))-1))))</f>
        <v>177.5</v>
      </c>
      <c r="I295" s="46">
        <f t="shared" si="12"/>
        <v>1.4104372355430161E-3</v>
      </c>
      <c r="J295" s="50">
        <f>IF($B295&gt;=Input!$C$22,100,"n.m.")</f>
        <v>100</v>
      </c>
    </row>
    <row r="296" spans="2:10" x14ac:dyDescent="0.15">
      <c r="B296" s="33">
        <f t="shared" si="14"/>
        <v>43918</v>
      </c>
      <c r="C296" s="160">
        <v>291</v>
      </c>
      <c r="D296" s="44">
        <f>IF($B296&lt;Input!$C$22,"n.m.",IF($B296=Input!$C$22,100,100*(1+(C296/INDEX(C$18:C$1845,MATCH(Input!$C$22,$B$18:$B$1845,0))-1))))</f>
        <v>291</v>
      </c>
      <c r="E296" s="52">
        <f t="shared" si="13"/>
        <v>-3.424657534246589E-3</v>
      </c>
      <c r="F296" s="164">
        <v>402739</v>
      </c>
      <c r="G296" s="163">
        <v>7090</v>
      </c>
      <c r="H296" s="48">
        <f>IF($B296&lt;Input!$C$22,"n.m.",IF($B296=Input!$C$22,100,100*(1+(G296/INDEX(G$18:G$1845,MATCH(Input!$C$22,$B$18:$B$1845,0))-1))))</f>
        <v>177.25</v>
      </c>
      <c r="I296" s="46">
        <f t="shared" si="12"/>
        <v>1.4124293785311437E-3</v>
      </c>
      <c r="J296" s="50">
        <f>IF($B296&gt;=Input!$C$22,100,"n.m.")</f>
        <v>100</v>
      </c>
    </row>
    <row r="297" spans="2:10" x14ac:dyDescent="0.15">
      <c r="B297" s="33">
        <f t="shared" si="14"/>
        <v>43917</v>
      </c>
      <c r="C297" s="160">
        <v>292</v>
      </c>
      <c r="D297" s="44">
        <f>IF($B297&lt;Input!$C$22,"n.m.",IF($B297=Input!$C$22,100,100*(1+(C297/INDEX(C$18:C$1845,MATCH(Input!$C$22,$B$18:$B$1845,0))-1))))</f>
        <v>292</v>
      </c>
      <c r="E297" s="52">
        <f t="shared" si="13"/>
        <v>-3.4129692832765013E-3</v>
      </c>
      <c r="F297" s="164">
        <v>455798</v>
      </c>
      <c r="G297" s="163">
        <v>7080</v>
      </c>
      <c r="H297" s="48">
        <f>IF($B297&lt;Input!$C$22,"n.m.",IF($B297=Input!$C$22,100,100*(1+(G297/INDEX(G$18:G$1845,MATCH(Input!$C$22,$B$18:$B$1845,0))-1))))</f>
        <v>177</v>
      </c>
      <c r="I297" s="46">
        <f t="shared" si="12"/>
        <v>1.4144271570013522E-3</v>
      </c>
      <c r="J297" s="50">
        <f>IF($B297&gt;=Input!$C$22,100,"n.m.")</f>
        <v>100</v>
      </c>
    </row>
    <row r="298" spans="2:10" x14ac:dyDescent="0.15">
      <c r="B298" s="33">
        <f t="shared" si="14"/>
        <v>43916</v>
      </c>
      <c r="C298" s="160">
        <v>293</v>
      </c>
      <c r="D298" s="44">
        <f>IF($B298&lt;Input!$C$22,"n.m.",IF($B298=Input!$C$22,100,100*(1+(C298/INDEX(C$18:C$1845,MATCH(Input!$C$22,$B$18:$B$1845,0))-1))))</f>
        <v>293</v>
      </c>
      <c r="E298" s="52">
        <f t="shared" si="13"/>
        <v>-3.4013605442176909E-3</v>
      </c>
      <c r="F298" s="164">
        <v>380469</v>
      </c>
      <c r="G298" s="163">
        <v>7070</v>
      </c>
      <c r="H298" s="48">
        <f>IF($B298&lt;Input!$C$22,"n.m.",IF($B298=Input!$C$22,100,100*(1+(G298/INDEX(G$18:G$1845,MATCH(Input!$C$22,$B$18:$B$1845,0))-1))))</f>
        <v>176.75</v>
      </c>
      <c r="I298" s="46">
        <f t="shared" si="12"/>
        <v>1.4164305949009304E-3</v>
      </c>
      <c r="J298" s="50">
        <f>IF($B298&gt;=Input!$C$22,100,"n.m.")</f>
        <v>100</v>
      </c>
    </row>
    <row r="299" spans="2:10" x14ac:dyDescent="0.15">
      <c r="B299" s="33">
        <f t="shared" si="14"/>
        <v>43915</v>
      </c>
      <c r="C299" s="160">
        <v>294</v>
      </c>
      <c r="D299" s="44">
        <f>IF($B299&lt;Input!$C$22,"n.m.",IF($B299=Input!$C$22,100,100*(1+(C299/INDEX(C$18:C$1845,MATCH(Input!$C$22,$B$18:$B$1845,0))-1))))</f>
        <v>294</v>
      </c>
      <c r="E299" s="52">
        <f t="shared" si="13"/>
        <v>-3.3898305084745228E-3</v>
      </c>
      <c r="F299" s="164">
        <v>469878</v>
      </c>
      <c r="G299" s="163">
        <v>7060</v>
      </c>
      <c r="H299" s="48">
        <f>IF($B299&lt;Input!$C$22,"n.m.",IF($B299=Input!$C$22,100,100*(1+(G299/INDEX(G$18:G$1845,MATCH(Input!$C$22,$B$18:$B$1845,0))-1))))</f>
        <v>176.5</v>
      </c>
      <c r="I299" s="46">
        <f t="shared" si="12"/>
        <v>1.4184397163119478E-3</v>
      </c>
      <c r="J299" s="50">
        <f>IF($B299&gt;=Input!$C$22,100,"n.m.")</f>
        <v>100</v>
      </c>
    </row>
    <row r="300" spans="2:10" x14ac:dyDescent="0.15">
      <c r="B300" s="33">
        <f t="shared" si="14"/>
        <v>43914</v>
      </c>
      <c r="C300" s="160">
        <v>295</v>
      </c>
      <c r="D300" s="44">
        <f>IF($B300&lt;Input!$C$22,"n.m.",IF($B300=Input!$C$22,100,100*(1+(C300/INDEX(C$18:C$1845,MATCH(Input!$C$22,$B$18:$B$1845,0))-1))))</f>
        <v>295</v>
      </c>
      <c r="E300" s="52">
        <f t="shared" si="13"/>
        <v>-3.3783783783783994E-3</v>
      </c>
      <c r="F300" s="164">
        <v>289388</v>
      </c>
      <c r="G300" s="163">
        <v>7050</v>
      </c>
      <c r="H300" s="48">
        <f>IF($B300&lt;Input!$C$22,"n.m.",IF($B300=Input!$C$22,100,100*(1+(G300/INDEX(G$18:G$1845,MATCH(Input!$C$22,$B$18:$B$1845,0))-1))))</f>
        <v>176.25</v>
      </c>
      <c r="I300" s="46">
        <f t="shared" si="12"/>
        <v>1.4204545454545858E-3</v>
      </c>
      <c r="J300" s="50">
        <f>IF($B300&gt;=Input!$C$22,100,"n.m.")</f>
        <v>100</v>
      </c>
    </row>
    <row r="301" spans="2:10" x14ac:dyDescent="0.15">
      <c r="B301" s="33">
        <f t="shared" si="14"/>
        <v>43913</v>
      </c>
      <c r="C301" s="160">
        <v>296</v>
      </c>
      <c r="D301" s="44">
        <f>IF($B301&lt;Input!$C$22,"n.m.",IF($B301=Input!$C$22,100,100*(1+(C301/INDEX(C$18:C$1845,MATCH(Input!$C$22,$B$18:$B$1845,0))-1))))</f>
        <v>296</v>
      </c>
      <c r="E301" s="52">
        <f t="shared" si="13"/>
        <v>-3.3670033670033517E-3</v>
      </c>
      <c r="F301" s="164">
        <v>401411</v>
      </c>
      <c r="G301" s="163">
        <v>7040</v>
      </c>
      <c r="H301" s="48">
        <f>IF($B301&lt;Input!$C$22,"n.m.",IF($B301=Input!$C$22,100,100*(1+(G301/INDEX(G$18:G$1845,MATCH(Input!$C$22,$B$18:$B$1845,0))-1))))</f>
        <v>176</v>
      </c>
      <c r="I301" s="46">
        <f t="shared" si="12"/>
        <v>1.4224751066855834E-3</v>
      </c>
      <c r="J301" s="50">
        <f>IF($B301&gt;=Input!$C$22,100,"n.m.")</f>
        <v>100</v>
      </c>
    </row>
    <row r="302" spans="2:10" x14ac:dyDescent="0.15">
      <c r="B302" s="33">
        <f t="shared" si="14"/>
        <v>43912</v>
      </c>
      <c r="C302" s="160">
        <v>297</v>
      </c>
      <c r="D302" s="44">
        <f>IF($B302&lt;Input!$C$22,"n.m.",IF($B302=Input!$C$22,100,100*(1+(C302/INDEX(C$18:C$1845,MATCH(Input!$C$22,$B$18:$B$1845,0))-1))))</f>
        <v>297</v>
      </c>
      <c r="E302" s="52">
        <f t="shared" si="13"/>
        <v>-3.3557046979866278E-3</v>
      </c>
      <c r="F302" s="164">
        <v>259962</v>
      </c>
      <c r="G302" s="163">
        <v>7030</v>
      </c>
      <c r="H302" s="48">
        <f>IF($B302&lt;Input!$C$22,"n.m.",IF($B302=Input!$C$22,100,100*(1+(G302/INDEX(G$18:G$1845,MATCH(Input!$C$22,$B$18:$B$1845,0))-1))))</f>
        <v>175.75</v>
      </c>
      <c r="I302" s="46">
        <f t="shared" si="12"/>
        <v>1.4245014245013454E-3</v>
      </c>
      <c r="J302" s="50">
        <f>IF($B302&gt;=Input!$C$22,100,"n.m.")</f>
        <v>100</v>
      </c>
    </row>
    <row r="303" spans="2:10" x14ac:dyDescent="0.15">
      <c r="B303" s="33">
        <f t="shared" si="14"/>
        <v>43911</v>
      </c>
      <c r="C303" s="160">
        <v>298</v>
      </c>
      <c r="D303" s="44">
        <f>IF($B303&lt;Input!$C$22,"n.m.",IF($B303=Input!$C$22,100,100*(1+(C303/INDEX(C$18:C$1845,MATCH(Input!$C$22,$B$18:$B$1845,0))-1))))</f>
        <v>298</v>
      </c>
      <c r="E303" s="52">
        <f t="shared" si="13"/>
        <v>-3.3444816053511683E-3</v>
      </c>
      <c r="F303" s="164">
        <v>339320</v>
      </c>
      <c r="G303" s="163">
        <v>7020</v>
      </c>
      <c r="H303" s="48">
        <f>IF($B303&lt;Input!$C$22,"n.m.",IF($B303=Input!$C$22,100,100*(1+(G303/INDEX(G$18:G$1845,MATCH(Input!$C$22,$B$18:$B$1845,0))-1))))</f>
        <v>175.5</v>
      </c>
      <c r="I303" s="46">
        <f t="shared" si="12"/>
        <v>1.4265335235377208E-3</v>
      </c>
      <c r="J303" s="50">
        <f>IF($B303&gt;=Input!$C$22,100,"n.m.")</f>
        <v>100</v>
      </c>
    </row>
    <row r="304" spans="2:10" x14ac:dyDescent="0.15">
      <c r="B304" s="33">
        <f t="shared" si="14"/>
        <v>43910</v>
      </c>
      <c r="C304" s="160">
        <v>299</v>
      </c>
      <c r="D304" s="44">
        <f>IF($B304&lt;Input!$C$22,"n.m.",IF($B304=Input!$C$22,100,100*(1+(C304/INDEX(C$18:C$1845,MATCH(Input!$C$22,$B$18:$B$1845,0))-1))))</f>
        <v>299</v>
      </c>
      <c r="E304" s="52">
        <f t="shared" si="13"/>
        <v>-3.3333333333332993E-3</v>
      </c>
      <c r="F304" s="164">
        <v>415547</v>
      </c>
      <c r="G304" s="163">
        <v>7010</v>
      </c>
      <c r="H304" s="48">
        <f>IF($B304&lt;Input!$C$22,"n.m.",IF($B304=Input!$C$22,100,100*(1+(G304/INDEX(G$18:G$1845,MATCH(Input!$C$22,$B$18:$B$1845,0))-1))))</f>
        <v>175.25</v>
      </c>
      <c r="I304" s="46">
        <f t="shared" si="12"/>
        <v>1.4285714285713347E-3</v>
      </c>
      <c r="J304" s="50">
        <f>IF($B304&gt;=Input!$C$22,100,"n.m.")</f>
        <v>100</v>
      </c>
    </row>
    <row r="305" spans="2:10" x14ac:dyDescent="0.15">
      <c r="B305" s="33">
        <f t="shared" si="14"/>
        <v>43909</v>
      </c>
      <c r="C305" s="160">
        <v>300</v>
      </c>
      <c r="D305" s="44">
        <f>IF($B305&lt;Input!$C$22,"n.m.",IF($B305=Input!$C$22,100,100*(1+(C305/INDEX(C$18:C$1845,MATCH(Input!$C$22,$B$18:$B$1845,0))-1))))</f>
        <v>300</v>
      </c>
      <c r="E305" s="52">
        <f t="shared" si="13"/>
        <v>-3.3222591362126463E-3</v>
      </c>
      <c r="F305" s="164">
        <v>405031</v>
      </c>
      <c r="G305" s="163">
        <v>7000</v>
      </c>
      <c r="H305" s="48">
        <f>IF($B305&lt;Input!$C$22,"n.m.",IF($B305=Input!$C$22,100,100*(1+(G305/INDEX(G$18:G$1845,MATCH(Input!$C$22,$B$18:$B$1845,0))-1))))</f>
        <v>175</v>
      </c>
      <c r="I305" s="46">
        <f t="shared" si="12"/>
        <v>1.4306151645206988E-3</v>
      </c>
      <c r="J305" s="50">
        <f>IF($B305&gt;=Input!$C$22,100,"n.m.")</f>
        <v>100</v>
      </c>
    </row>
    <row r="306" spans="2:10" x14ac:dyDescent="0.15">
      <c r="B306" s="33">
        <f t="shared" si="14"/>
        <v>43908</v>
      </c>
      <c r="C306" s="160">
        <v>301</v>
      </c>
      <c r="D306" s="44">
        <f>IF($B306&lt;Input!$C$22,"n.m.",IF($B306=Input!$C$22,100,100*(1+(C306/INDEX(C$18:C$1845,MATCH(Input!$C$22,$B$18:$B$1845,0))-1))))</f>
        <v>301</v>
      </c>
      <c r="E306" s="52">
        <f t="shared" si="13"/>
        <v>-3.3112582781457123E-3</v>
      </c>
      <c r="F306" s="164">
        <v>489746</v>
      </c>
      <c r="G306" s="163">
        <v>6990</v>
      </c>
      <c r="H306" s="48">
        <f>IF($B306&lt;Input!$C$22,"n.m.",IF($B306=Input!$C$22,100,100*(1+(G306/INDEX(G$18:G$1845,MATCH(Input!$C$22,$B$18:$B$1845,0))-1))))</f>
        <v>174.75</v>
      </c>
      <c r="I306" s="46">
        <f t="shared" si="12"/>
        <v>1.4326647564470996E-3</v>
      </c>
      <c r="J306" s="50">
        <f>IF($B306&gt;=Input!$C$22,100,"n.m.")</f>
        <v>100</v>
      </c>
    </row>
    <row r="307" spans="2:10" x14ac:dyDescent="0.15">
      <c r="B307" s="33">
        <f t="shared" si="14"/>
        <v>43907</v>
      </c>
      <c r="C307" s="160">
        <v>302</v>
      </c>
      <c r="D307" s="44">
        <f>IF($B307&lt;Input!$C$22,"n.m.",IF($B307=Input!$C$22,100,100*(1+(C307/INDEX(C$18:C$1845,MATCH(Input!$C$22,$B$18:$B$1845,0))-1))))</f>
        <v>302</v>
      </c>
      <c r="E307" s="52">
        <f t="shared" si="13"/>
        <v>-3.3003300330033403E-3</v>
      </c>
      <c r="F307" s="164">
        <v>255947</v>
      </c>
      <c r="G307" s="163">
        <v>6980</v>
      </c>
      <c r="H307" s="48">
        <f>IF($B307&lt;Input!$C$22,"n.m.",IF($B307=Input!$C$22,100,100*(1+(G307/INDEX(G$18:G$1845,MATCH(Input!$C$22,$B$18:$B$1845,0))-1))))</f>
        <v>174.5</v>
      </c>
      <c r="I307" s="46">
        <f t="shared" si="12"/>
        <v>1.4347202295552641E-3</v>
      </c>
      <c r="J307" s="50">
        <f>IF($B307&gt;=Input!$C$22,100,"n.m.")</f>
        <v>100</v>
      </c>
    </row>
    <row r="308" spans="2:10" x14ac:dyDescent="0.15">
      <c r="B308" s="33">
        <f t="shared" si="14"/>
        <v>43906</v>
      </c>
      <c r="C308" s="160">
        <v>303</v>
      </c>
      <c r="D308" s="44">
        <f>IF($B308&lt;Input!$C$22,"n.m.",IF($B308=Input!$C$22,100,100*(1+(C308/INDEX(C$18:C$1845,MATCH(Input!$C$22,$B$18:$B$1845,0))-1))))</f>
        <v>303</v>
      </c>
      <c r="E308" s="52">
        <f t="shared" si="13"/>
        <v>-3.2894736842105088E-3</v>
      </c>
      <c r="F308" s="164">
        <v>338959</v>
      </c>
      <c r="G308" s="163">
        <v>6970</v>
      </c>
      <c r="H308" s="48">
        <f>IF($B308&lt;Input!$C$22,"n.m.",IF($B308=Input!$C$22,100,100*(1+(G308/INDEX(G$18:G$1845,MATCH(Input!$C$22,$B$18:$B$1845,0))-1))))</f>
        <v>174.25</v>
      </c>
      <c r="I308" s="46">
        <f t="shared" si="12"/>
        <v>1.4367816091953589E-3</v>
      </c>
      <c r="J308" s="50">
        <f>IF($B308&gt;=Input!$C$22,100,"n.m.")</f>
        <v>100</v>
      </c>
    </row>
    <row r="309" spans="2:10" x14ac:dyDescent="0.15">
      <c r="B309" s="33">
        <f t="shared" si="14"/>
        <v>43905</v>
      </c>
      <c r="C309" s="160">
        <v>304</v>
      </c>
      <c r="D309" s="44">
        <f>IF($B309&lt;Input!$C$22,"n.m.",IF($B309=Input!$C$22,100,100*(1+(C309/INDEX(C$18:C$1845,MATCH(Input!$C$22,$B$18:$B$1845,0))-1))))</f>
        <v>304</v>
      </c>
      <c r="E309" s="52">
        <f t="shared" si="13"/>
        <v>-3.2786885245901232E-3</v>
      </c>
      <c r="F309" s="164">
        <v>443164</v>
      </c>
      <c r="G309" s="163">
        <v>6960</v>
      </c>
      <c r="H309" s="48">
        <f>IF($B309&lt;Input!$C$22,"n.m.",IF($B309=Input!$C$22,100,100*(1+(G309/INDEX(G$18:G$1845,MATCH(Input!$C$22,$B$18:$B$1845,0))-1))))</f>
        <v>174</v>
      </c>
      <c r="I309" s="46">
        <f t="shared" si="12"/>
        <v>1.4388489208632116E-3</v>
      </c>
      <c r="J309" s="50">
        <f>IF($B309&gt;=Input!$C$22,100,"n.m.")</f>
        <v>100</v>
      </c>
    </row>
    <row r="310" spans="2:10" x14ac:dyDescent="0.15">
      <c r="B310" s="33">
        <f t="shared" si="14"/>
        <v>43904</v>
      </c>
      <c r="C310" s="160">
        <v>305</v>
      </c>
      <c r="D310" s="44">
        <f>IF($B310&lt;Input!$C$22,"n.m.",IF($B310=Input!$C$22,100,100*(1+(C310/INDEX(C$18:C$1845,MATCH(Input!$C$22,$B$18:$B$1845,0))-1))))</f>
        <v>305</v>
      </c>
      <c r="E310" s="52">
        <f t="shared" si="13"/>
        <v>-3.2679738562091387E-3</v>
      </c>
      <c r="F310" s="164">
        <v>421887</v>
      </c>
      <c r="G310" s="163">
        <v>6950</v>
      </c>
      <c r="H310" s="48">
        <f>IF($B310&lt;Input!$C$22,"n.m.",IF($B310=Input!$C$22,100,100*(1+(G310/INDEX(G$18:G$1845,MATCH(Input!$C$22,$B$18:$B$1845,0))-1))))</f>
        <v>173.75</v>
      </c>
      <c r="I310" s="46">
        <f t="shared" si="12"/>
        <v>1.4409221902016434E-3</v>
      </c>
      <c r="J310" s="50">
        <f>IF($B310&gt;=Input!$C$22,100,"n.m.")</f>
        <v>100</v>
      </c>
    </row>
    <row r="311" spans="2:10" x14ac:dyDescent="0.15">
      <c r="B311" s="33">
        <f t="shared" si="14"/>
        <v>43903</v>
      </c>
      <c r="C311" s="160">
        <v>306</v>
      </c>
      <c r="D311" s="44">
        <f>IF($B311&lt;Input!$C$22,"n.m.",IF($B311=Input!$C$22,100,100*(1+(C311/INDEX(C$18:C$1845,MATCH(Input!$C$22,$B$18:$B$1845,0))-1))))</f>
        <v>306</v>
      </c>
      <c r="E311" s="52">
        <f t="shared" si="13"/>
        <v>-3.2573289902280145E-3</v>
      </c>
      <c r="F311" s="164">
        <v>414864</v>
      </c>
      <c r="G311" s="163">
        <v>6940</v>
      </c>
      <c r="H311" s="48">
        <f>IF($B311&lt;Input!$C$22,"n.m.",IF($B311=Input!$C$22,100,100*(1+(G311/INDEX(G$18:G$1845,MATCH(Input!$C$22,$B$18:$B$1845,0))-1))))</f>
        <v>173.5</v>
      </c>
      <c r="I311" s="46">
        <f t="shared" si="12"/>
        <v>1.4430014430013571E-3</v>
      </c>
      <c r="J311" s="50">
        <f>IF($B311&gt;=Input!$C$22,100,"n.m.")</f>
        <v>100</v>
      </c>
    </row>
    <row r="312" spans="2:10" x14ac:dyDescent="0.15">
      <c r="B312" s="33">
        <f t="shared" si="14"/>
        <v>43902</v>
      </c>
      <c r="C312" s="160">
        <v>307</v>
      </c>
      <c r="D312" s="44">
        <f>IF($B312&lt;Input!$C$22,"n.m.",IF($B312=Input!$C$22,100,100*(1+(C312/INDEX(C$18:C$1845,MATCH(Input!$C$22,$B$18:$B$1845,0))-1))))</f>
        <v>307</v>
      </c>
      <c r="E312" s="52">
        <f t="shared" si="13"/>
        <v>-3.2467532467532756E-3</v>
      </c>
      <c r="F312" s="164">
        <v>437793</v>
      </c>
      <c r="G312" s="163">
        <v>6930</v>
      </c>
      <c r="H312" s="48">
        <f>IF($B312&lt;Input!$C$22,"n.m.",IF($B312=Input!$C$22,100,100*(1+(G312/INDEX(G$18:G$1845,MATCH(Input!$C$22,$B$18:$B$1845,0))-1))))</f>
        <v>173.25</v>
      </c>
      <c r="I312" s="46">
        <f t="shared" si="12"/>
        <v>1.4450867052022698E-3</v>
      </c>
      <c r="J312" s="50">
        <f>IF($B312&gt;=Input!$C$22,100,"n.m.")</f>
        <v>100</v>
      </c>
    </row>
    <row r="313" spans="2:10" x14ac:dyDescent="0.15">
      <c r="B313" s="33">
        <f t="shared" si="14"/>
        <v>43901</v>
      </c>
      <c r="C313" s="160">
        <v>308</v>
      </c>
      <c r="D313" s="44">
        <f>IF($B313&lt;Input!$C$22,"n.m.",IF($B313=Input!$C$22,100,100*(1+(C313/INDEX(C$18:C$1845,MATCH(Input!$C$22,$B$18:$B$1845,0))-1))))</f>
        <v>308</v>
      </c>
      <c r="E313" s="52">
        <f t="shared" si="13"/>
        <v>-3.2362459546925182E-3</v>
      </c>
      <c r="F313" s="164">
        <v>285787</v>
      </c>
      <c r="G313" s="163">
        <v>6920</v>
      </c>
      <c r="H313" s="48">
        <f>IF($B313&lt;Input!$C$22,"n.m.",IF($B313=Input!$C$22,100,100*(1+(G313/INDEX(G$18:G$1845,MATCH(Input!$C$22,$B$18:$B$1845,0))-1))))</f>
        <v>173</v>
      </c>
      <c r="I313" s="46">
        <f t="shared" si="12"/>
        <v>1.4471780028944004E-3</v>
      </c>
      <c r="J313" s="50">
        <f>IF($B313&gt;=Input!$C$22,100,"n.m.")</f>
        <v>100</v>
      </c>
    </row>
    <row r="314" spans="2:10" x14ac:dyDescent="0.15">
      <c r="B314" s="33">
        <f t="shared" si="14"/>
        <v>43900</v>
      </c>
      <c r="C314" s="160">
        <v>309</v>
      </c>
      <c r="D314" s="44">
        <f>IF($B314&lt;Input!$C$22,"n.m.",IF($B314=Input!$C$22,100,100*(1+(C314/INDEX(C$18:C$1845,MATCH(Input!$C$22,$B$18:$B$1845,0))-1))))</f>
        <v>309</v>
      </c>
      <c r="E314" s="52">
        <f t="shared" si="13"/>
        <v>-3.225806451612856E-3</v>
      </c>
      <c r="F314" s="164">
        <v>240993</v>
      </c>
      <c r="G314" s="163">
        <v>6910</v>
      </c>
      <c r="H314" s="48">
        <f>IF($B314&lt;Input!$C$22,"n.m.",IF($B314=Input!$C$22,100,100*(1+(G314/INDEX(G$18:G$1845,MATCH(Input!$C$22,$B$18:$B$1845,0))-1))))</f>
        <v>172.75</v>
      </c>
      <c r="I314" s="46">
        <f t="shared" si="12"/>
        <v>1.4492753623187582E-3</v>
      </c>
      <c r="J314" s="50">
        <f>IF($B314&gt;=Input!$C$22,100,"n.m.")</f>
        <v>100</v>
      </c>
    </row>
    <row r="315" spans="2:10" x14ac:dyDescent="0.15">
      <c r="B315" s="33">
        <f t="shared" si="14"/>
        <v>43899</v>
      </c>
      <c r="C315" s="160">
        <v>310</v>
      </c>
      <c r="D315" s="44">
        <f>IF($B315&lt;Input!$C$22,"n.m.",IF($B315=Input!$C$22,100,100*(1+(C315/INDEX(C$18:C$1845,MATCH(Input!$C$22,$B$18:$B$1845,0))-1))))</f>
        <v>310</v>
      </c>
      <c r="E315" s="52">
        <f t="shared" si="13"/>
        <v>-3.215434083601254E-3</v>
      </c>
      <c r="F315" s="164">
        <v>376391</v>
      </c>
      <c r="G315" s="163">
        <v>6900</v>
      </c>
      <c r="H315" s="48">
        <f>IF($B315&lt;Input!$C$22,"n.m.",IF($B315=Input!$C$22,100,100*(1+(G315/INDEX(G$18:G$1845,MATCH(Input!$C$22,$B$18:$B$1845,0))-1))))</f>
        <v>172.5</v>
      </c>
      <c r="I315" s="46">
        <f t="shared" si="12"/>
        <v>1.4513788098693414E-3</v>
      </c>
      <c r="J315" s="50">
        <f>IF($B315&gt;=Input!$C$22,100,"n.m.")</f>
        <v>100</v>
      </c>
    </row>
    <row r="316" spans="2:10" x14ac:dyDescent="0.15">
      <c r="B316" s="33">
        <f t="shared" si="14"/>
        <v>43898</v>
      </c>
      <c r="C316" s="160">
        <v>311</v>
      </c>
      <c r="D316" s="44">
        <f>IF($B316&lt;Input!$C$22,"n.m.",IF($B316=Input!$C$22,100,100*(1+(C316/INDEX(C$18:C$1845,MATCH(Input!$C$22,$B$18:$B$1845,0))-1))))</f>
        <v>311</v>
      </c>
      <c r="E316" s="52">
        <f t="shared" si="13"/>
        <v>-3.2051282051281937E-3</v>
      </c>
      <c r="F316" s="164">
        <v>233462</v>
      </c>
      <c r="G316" s="163">
        <v>6890</v>
      </c>
      <c r="H316" s="48">
        <f>IF($B316&lt;Input!$C$22,"n.m.",IF($B316=Input!$C$22,100,100*(1+(G316/INDEX(G$18:G$1845,MATCH(Input!$C$22,$B$18:$B$1845,0))-1))))</f>
        <v>172.25</v>
      </c>
      <c r="I316" s="46">
        <f t="shared" si="12"/>
        <v>1.4534883720929148E-3</v>
      </c>
      <c r="J316" s="50">
        <f>IF($B316&gt;=Input!$C$22,100,"n.m.")</f>
        <v>100</v>
      </c>
    </row>
    <row r="317" spans="2:10" x14ac:dyDescent="0.15">
      <c r="B317" s="33">
        <f t="shared" si="14"/>
        <v>43897</v>
      </c>
      <c r="C317" s="160">
        <v>312</v>
      </c>
      <c r="D317" s="44">
        <f>IF($B317&lt;Input!$C$22,"n.m.",IF($B317=Input!$C$22,100,100*(1+(C317/INDEX(C$18:C$1845,MATCH(Input!$C$22,$B$18:$B$1845,0))-1))))</f>
        <v>312</v>
      </c>
      <c r="E317" s="52">
        <f t="shared" si="13"/>
        <v>-3.1948881789137795E-3</v>
      </c>
      <c r="F317" s="164">
        <v>359167</v>
      </c>
      <c r="G317" s="163">
        <v>6880</v>
      </c>
      <c r="H317" s="48">
        <f>IF($B317&lt;Input!$C$22,"n.m.",IF($B317=Input!$C$22,100,100*(1+(G317/INDEX(G$18:G$1845,MATCH(Input!$C$22,$B$18:$B$1845,0))-1))))</f>
        <v>172</v>
      </c>
      <c r="I317" s="46">
        <f t="shared" si="12"/>
        <v>1.4556040756914523E-3</v>
      </c>
      <c r="J317" s="50">
        <f>IF($B317&gt;=Input!$C$22,100,"n.m.")</f>
        <v>100</v>
      </c>
    </row>
    <row r="318" spans="2:10" x14ac:dyDescent="0.15">
      <c r="B318" s="33">
        <f t="shared" si="14"/>
        <v>43896</v>
      </c>
      <c r="C318" s="160">
        <v>313</v>
      </c>
      <c r="D318" s="44">
        <f>IF($B318&lt;Input!$C$22,"n.m.",IF($B318=Input!$C$22,100,100*(1+(C318/INDEX(C$18:C$1845,MATCH(Input!$C$22,$B$18:$B$1845,0))-1))))</f>
        <v>313</v>
      </c>
      <c r="E318" s="52">
        <f t="shared" si="13"/>
        <v>-3.1847133757961776E-3</v>
      </c>
      <c r="F318" s="164">
        <v>478087</v>
      </c>
      <c r="G318" s="163">
        <v>6870</v>
      </c>
      <c r="H318" s="48">
        <f>IF($B318&lt;Input!$C$22,"n.m.",IF($B318=Input!$C$22,100,100*(1+(G318/INDEX(G$18:G$1845,MATCH(Input!$C$22,$B$18:$B$1845,0))-1))))</f>
        <v>171.75</v>
      </c>
      <c r="I318" s="46">
        <f t="shared" si="12"/>
        <v>1.4577259475219151E-3</v>
      </c>
      <c r="J318" s="50">
        <f>IF($B318&gt;=Input!$C$22,100,"n.m.")</f>
        <v>100</v>
      </c>
    </row>
    <row r="319" spans="2:10" x14ac:dyDescent="0.15">
      <c r="B319" s="33">
        <f t="shared" si="14"/>
        <v>43895</v>
      </c>
      <c r="C319" s="160">
        <v>314</v>
      </c>
      <c r="D319" s="44">
        <f>IF($B319&lt;Input!$C$22,"n.m.",IF($B319=Input!$C$22,100,100*(1+(C319/INDEX(C$18:C$1845,MATCH(Input!$C$22,$B$18:$B$1845,0))-1))))</f>
        <v>314</v>
      </c>
      <c r="E319" s="52">
        <f t="shared" si="13"/>
        <v>-3.1746031746031633E-3</v>
      </c>
      <c r="F319" s="164">
        <v>425589</v>
      </c>
      <c r="G319" s="163">
        <v>6860</v>
      </c>
      <c r="H319" s="48">
        <f>IF($B319&lt;Input!$C$22,"n.m.",IF($B319=Input!$C$22,100,100*(1+(G319/INDEX(G$18:G$1845,MATCH(Input!$C$22,$B$18:$B$1845,0))-1))))</f>
        <v>171.5</v>
      </c>
      <c r="I319" s="46">
        <f t="shared" si="12"/>
        <v>1.4598540145984717E-3</v>
      </c>
      <c r="J319" s="50">
        <f>IF($B319&gt;=Input!$C$22,100,"n.m.")</f>
        <v>100</v>
      </c>
    </row>
    <row r="320" spans="2:10" x14ac:dyDescent="0.15">
      <c r="B320" s="33">
        <f t="shared" si="14"/>
        <v>43894</v>
      </c>
      <c r="C320" s="160">
        <v>315</v>
      </c>
      <c r="D320" s="44">
        <f>IF($B320&lt;Input!$C$22,"n.m.",IF($B320=Input!$C$22,100,100*(1+(C320/INDEX(C$18:C$1845,MATCH(Input!$C$22,$B$18:$B$1845,0))-1))))</f>
        <v>315</v>
      </c>
      <c r="E320" s="52">
        <f t="shared" si="13"/>
        <v>-3.1645569620253333E-3</v>
      </c>
      <c r="F320" s="164">
        <v>349460</v>
      </c>
      <c r="G320" s="163">
        <v>6850</v>
      </c>
      <c r="H320" s="48">
        <f>IF($B320&lt;Input!$C$22,"n.m.",IF($B320=Input!$C$22,100,100*(1+(G320/INDEX(G$18:G$1845,MATCH(Input!$C$22,$B$18:$B$1845,0))-1))))</f>
        <v>171.25</v>
      </c>
      <c r="I320" s="46">
        <f t="shared" si="12"/>
        <v>1.4619883040936088E-3</v>
      </c>
      <c r="J320" s="50">
        <f>IF($B320&gt;=Input!$C$22,100,"n.m.")</f>
        <v>100</v>
      </c>
    </row>
    <row r="321" spans="2:10" x14ac:dyDescent="0.15">
      <c r="B321" s="33">
        <f t="shared" si="14"/>
        <v>43893</v>
      </c>
      <c r="C321" s="160">
        <v>316</v>
      </c>
      <c r="D321" s="44">
        <f>IF($B321&lt;Input!$C$22,"n.m.",IF($B321=Input!$C$22,100,100*(1+(C321/INDEX(C$18:C$1845,MATCH(Input!$C$22,$B$18:$B$1845,0))-1))))</f>
        <v>316</v>
      </c>
      <c r="E321" s="52">
        <f t="shared" si="13"/>
        <v>-3.154574132492094E-3</v>
      </c>
      <c r="F321" s="164">
        <v>413250</v>
      </c>
      <c r="G321" s="163">
        <v>6840</v>
      </c>
      <c r="H321" s="48">
        <f>IF($B321&lt;Input!$C$22,"n.m.",IF($B321=Input!$C$22,100,100*(1+(G321/INDEX(G$18:G$1845,MATCH(Input!$C$22,$B$18:$B$1845,0))-1))))</f>
        <v>171</v>
      </c>
      <c r="I321" s="46">
        <f t="shared" si="12"/>
        <v>1.4641288433381305E-3</v>
      </c>
      <c r="J321" s="50">
        <f>IF($B321&gt;=Input!$C$22,100,"n.m.")</f>
        <v>100</v>
      </c>
    </row>
    <row r="322" spans="2:10" x14ac:dyDescent="0.15">
      <c r="B322" s="33">
        <f t="shared" si="14"/>
        <v>43892</v>
      </c>
      <c r="C322" s="160">
        <v>317</v>
      </c>
      <c r="D322" s="44">
        <f>IF($B322&lt;Input!$C$22,"n.m.",IF($B322=Input!$C$22,100,100*(1+(C322/INDEX(C$18:C$1845,MATCH(Input!$C$22,$B$18:$B$1845,0))-1))))</f>
        <v>317</v>
      </c>
      <c r="E322" s="52">
        <f t="shared" si="13"/>
        <v>-3.1446540880503138E-3</v>
      </c>
      <c r="F322" s="164">
        <v>231729</v>
      </c>
      <c r="G322" s="163">
        <v>6830</v>
      </c>
      <c r="H322" s="48">
        <f>IF($B322&lt;Input!$C$22,"n.m.",IF($B322=Input!$C$22,100,100*(1+(G322/INDEX(G$18:G$1845,MATCH(Input!$C$22,$B$18:$B$1845,0))-1))))</f>
        <v>170.75</v>
      </c>
      <c r="I322" s="46">
        <f t="shared" si="12"/>
        <v>1.4662756598240456E-3</v>
      </c>
      <c r="J322" s="50">
        <f>IF($B322&gt;=Input!$C$22,100,"n.m.")</f>
        <v>100</v>
      </c>
    </row>
    <row r="323" spans="2:10" x14ac:dyDescent="0.15">
      <c r="B323" s="33">
        <f t="shared" si="14"/>
        <v>43891</v>
      </c>
      <c r="C323" s="160">
        <v>318</v>
      </c>
      <c r="D323" s="44">
        <f>IF($B323&lt;Input!$C$22,"n.m.",IF($B323=Input!$C$22,100,100*(1+(C323/INDEX(C$18:C$1845,MATCH(Input!$C$22,$B$18:$B$1845,0))-1))))</f>
        <v>318</v>
      </c>
      <c r="E323" s="52">
        <f t="shared" si="13"/>
        <v>-3.1347962382445305E-3</v>
      </c>
      <c r="F323" s="164">
        <v>428373</v>
      </c>
      <c r="G323" s="163">
        <v>6820</v>
      </c>
      <c r="H323" s="48">
        <f>IF($B323&lt;Input!$C$22,"n.m.",IF($B323=Input!$C$22,100,100*(1+(G323/INDEX(G$18:G$1845,MATCH(Input!$C$22,$B$18:$B$1845,0))-1))))</f>
        <v>170.5</v>
      </c>
      <c r="I323" s="46">
        <f t="shared" si="12"/>
        <v>1.468428781204123E-3</v>
      </c>
      <c r="J323" s="50">
        <f>IF($B323&gt;=Input!$C$22,100,"n.m.")</f>
        <v>100</v>
      </c>
    </row>
    <row r="324" spans="2:10" x14ac:dyDescent="0.15">
      <c r="B324" s="33">
        <f t="shared" si="14"/>
        <v>43890</v>
      </c>
      <c r="C324" s="160">
        <v>319</v>
      </c>
      <c r="D324" s="44">
        <f>IF($B324&lt;Input!$C$22,"n.m.",IF($B324=Input!$C$22,100,100*(1+(C324/INDEX(C$18:C$1845,MATCH(Input!$C$22,$B$18:$B$1845,0))-1))))</f>
        <v>319</v>
      </c>
      <c r="E324" s="52">
        <f t="shared" si="13"/>
        <v>-3.1250000000000444E-3</v>
      </c>
      <c r="F324" s="164">
        <v>337169</v>
      </c>
      <c r="G324" s="163">
        <v>6810</v>
      </c>
      <c r="H324" s="48">
        <f>IF($B324&lt;Input!$C$22,"n.m.",IF($B324=Input!$C$22,100,100*(1+(G324/INDEX(G$18:G$1845,MATCH(Input!$C$22,$B$18:$B$1845,0))-1))))</f>
        <v>170.25</v>
      </c>
      <c r="I324" s="46">
        <f t="shared" si="12"/>
        <v>1.4705882352941124E-3</v>
      </c>
      <c r="J324" s="50">
        <f>IF($B324&gt;=Input!$C$22,100,"n.m.")</f>
        <v>100</v>
      </c>
    </row>
    <row r="325" spans="2:10" x14ac:dyDescent="0.15">
      <c r="B325" s="33">
        <f t="shared" si="14"/>
        <v>43889</v>
      </c>
      <c r="C325" s="160">
        <v>320</v>
      </c>
      <c r="D325" s="44">
        <f>IF($B325&lt;Input!$C$22,"n.m.",IF($B325=Input!$C$22,100,100*(1+(C325/INDEX(C$18:C$1845,MATCH(Input!$C$22,$B$18:$B$1845,0))-1))))</f>
        <v>320</v>
      </c>
      <c r="E325" s="52">
        <f t="shared" si="13"/>
        <v>-3.1152647975077885E-3</v>
      </c>
      <c r="F325" s="164">
        <v>206803</v>
      </c>
      <c r="G325" s="163">
        <v>6800</v>
      </c>
      <c r="H325" s="48">
        <f>IF($B325&lt;Input!$C$22,"n.m.",IF($B325=Input!$C$22,100,100*(1+(G325/INDEX(G$18:G$1845,MATCH(Input!$C$22,$B$18:$B$1845,0))-1))))</f>
        <v>170</v>
      </c>
      <c r="I325" s="46">
        <f t="shared" si="12"/>
        <v>1.4727540500736325E-3</v>
      </c>
      <c r="J325" s="50">
        <f>IF($B325&gt;=Input!$C$22,100,"n.m.")</f>
        <v>100</v>
      </c>
    </row>
    <row r="326" spans="2:10" x14ac:dyDescent="0.15">
      <c r="B326" s="33">
        <f t="shared" si="14"/>
        <v>43888</v>
      </c>
      <c r="C326" s="160">
        <v>321</v>
      </c>
      <c r="D326" s="44">
        <f>IF($B326&lt;Input!$C$22,"n.m.",IF($B326=Input!$C$22,100,100*(1+(C326/INDEX(C$18:C$1845,MATCH(Input!$C$22,$B$18:$B$1845,0))-1))))</f>
        <v>321</v>
      </c>
      <c r="E326" s="52">
        <f t="shared" si="13"/>
        <v>-3.1055900621117516E-3</v>
      </c>
      <c r="F326" s="164">
        <v>462768</v>
      </c>
      <c r="G326" s="163">
        <v>6790</v>
      </c>
      <c r="H326" s="48">
        <f>IF($B326&lt;Input!$C$22,"n.m.",IF($B326=Input!$C$22,100,100*(1+(G326/INDEX(G$18:G$1845,MATCH(Input!$C$22,$B$18:$B$1845,0))-1))))</f>
        <v>169.75</v>
      </c>
      <c r="I326" s="46">
        <f t="shared" si="12"/>
        <v>1.4749262536872809E-3</v>
      </c>
      <c r="J326" s="50">
        <f>IF($B326&gt;=Input!$C$22,100,"n.m.")</f>
        <v>100</v>
      </c>
    </row>
    <row r="327" spans="2:10" x14ac:dyDescent="0.15">
      <c r="B327" s="33">
        <f t="shared" si="14"/>
        <v>43887</v>
      </c>
      <c r="C327" s="160">
        <v>322</v>
      </c>
      <c r="D327" s="44">
        <f>IF($B327&lt;Input!$C$22,"n.m.",IF($B327=Input!$C$22,100,100*(1+(C327/INDEX(C$18:C$1845,MATCH(Input!$C$22,$B$18:$B$1845,0))-1))))</f>
        <v>322</v>
      </c>
      <c r="E327" s="52">
        <f t="shared" si="13"/>
        <v>-3.0959752321981782E-3</v>
      </c>
      <c r="F327" s="164">
        <v>466145</v>
      </c>
      <c r="G327" s="163">
        <v>6780</v>
      </c>
      <c r="H327" s="48">
        <f>IF($B327&lt;Input!$C$22,"n.m.",IF($B327=Input!$C$22,100,100*(1+(G327/INDEX(G$18:G$1845,MATCH(Input!$C$22,$B$18:$B$1845,0))-1))))</f>
        <v>169.5</v>
      </c>
      <c r="I327" s="46">
        <f t="shared" si="12"/>
        <v>1.477104874446189E-3</v>
      </c>
      <c r="J327" s="50">
        <f>IF($B327&gt;=Input!$C$22,100,"n.m.")</f>
        <v>100</v>
      </c>
    </row>
    <row r="328" spans="2:10" x14ac:dyDescent="0.15">
      <c r="B328" s="33">
        <f t="shared" si="14"/>
        <v>43886</v>
      </c>
      <c r="C328" s="160">
        <v>323</v>
      </c>
      <c r="D328" s="44">
        <f>IF($B328&lt;Input!$C$22,"n.m.",IF($B328=Input!$C$22,100,100*(1+(C328/INDEX(C$18:C$1845,MATCH(Input!$C$22,$B$18:$B$1845,0))-1))))</f>
        <v>323</v>
      </c>
      <c r="E328" s="52">
        <f t="shared" si="13"/>
        <v>-3.0864197530864335E-3</v>
      </c>
      <c r="F328" s="164">
        <v>355580</v>
      </c>
      <c r="G328" s="163">
        <v>6770</v>
      </c>
      <c r="H328" s="48">
        <f>IF($B328&lt;Input!$C$22,"n.m.",IF($B328=Input!$C$22,100,100*(1+(G328/INDEX(G$18:G$1845,MATCH(Input!$C$22,$B$18:$B$1845,0))-1))))</f>
        <v>169.25</v>
      </c>
      <c r="I328" s="46">
        <f t="shared" si="12"/>
        <v>1.4792899408284654E-3</v>
      </c>
      <c r="J328" s="50">
        <f>IF($B328&gt;=Input!$C$22,100,"n.m.")</f>
        <v>100</v>
      </c>
    </row>
    <row r="329" spans="2:10" x14ac:dyDescent="0.15">
      <c r="B329" s="33">
        <f t="shared" si="14"/>
        <v>43885</v>
      </c>
      <c r="C329" s="160">
        <v>324</v>
      </c>
      <c r="D329" s="44">
        <f>IF($B329&lt;Input!$C$22,"n.m.",IF($B329=Input!$C$22,100,100*(1+(C329/INDEX(C$18:C$1845,MATCH(Input!$C$22,$B$18:$B$1845,0))-1))))</f>
        <v>324</v>
      </c>
      <c r="E329" s="52">
        <f t="shared" si="13"/>
        <v>-3.0769230769230882E-3</v>
      </c>
      <c r="F329" s="164">
        <v>467655</v>
      </c>
      <c r="G329" s="163">
        <v>6760</v>
      </c>
      <c r="H329" s="48">
        <f>IF($B329&lt;Input!$C$22,"n.m.",IF($B329=Input!$C$22,100,100*(1+(G329/INDEX(G$18:G$1845,MATCH(Input!$C$22,$B$18:$B$1845,0))-1))))</f>
        <v>169</v>
      </c>
      <c r="I329" s="46">
        <f t="shared" si="12"/>
        <v>1.481481481481417E-3</v>
      </c>
      <c r="J329" s="50">
        <f>IF($B329&gt;=Input!$C$22,100,"n.m.")</f>
        <v>100</v>
      </c>
    </row>
    <row r="330" spans="2:10" x14ac:dyDescent="0.15">
      <c r="B330" s="33">
        <f t="shared" si="14"/>
        <v>43884</v>
      </c>
      <c r="C330" s="160">
        <v>325</v>
      </c>
      <c r="D330" s="44">
        <f>IF($B330&lt;Input!$C$22,"n.m.",IF($B330=Input!$C$22,100,100*(1+(C330/INDEX(C$18:C$1845,MATCH(Input!$C$22,$B$18:$B$1845,0))-1))))</f>
        <v>325</v>
      </c>
      <c r="E330" s="52">
        <f t="shared" si="13"/>
        <v>-3.0674846625766694E-3</v>
      </c>
      <c r="F330" s="164">
        <v>350634</v>
      </c>
      <c r="G330" s="163">
        <v>6750</v>
      </c>
      <c r="H330" s="48">
        <f>IF($B330&lt;Input!$C$22,"n.m.",IF($B330=Input!$C$22,100,100*(1+(G330/INDEX(G$18:G$1845,MATCH(Input!$C$22,$B$18:$B$1845,0))-1))))</f>
        <v>168.75</v>
      </c>
      <c r="I330" s="46">
        <f t="shared" si="12"/>
        <v>1.4836795252226587E-3</v>
      </c>
      <c r="J330" s="50">
        <f>IF($B330&gt;=Input!$C$22,100,"n.m.")</f>
        <v>100</v>
      </c>
    </row>
    <row r="331" spans="2:10" x14ac:dyDescent="0.15">
      <c r="B331" s="33">
        <f t="shared" si="14"/>
        <v>43883</v>
      </c>
      <c r="C331" s="160">
        <v>326</v>
      </c>
      <c r="D331" s="44">
        <f>IF($B331&lt;Input!$C$22,"n.m.",IF($B331=Input!$C$22,100,100*(1+(C331/INDEX(C$18:C$1845,MATCH(Input!$C$22,$B$18:$B$1845,0))-1))))</f>
        <v>326</v>
      </c>
      <c r="E331" s="52">
        <f t="shared" si="13"/>
        <v>-3.0581039755351869E-3</v>
      </c>
      <c r="F331" s="164">
        <v>246526</v>
      </c>
      <c r="G331" s="163">
        <v>6740</v>
      </c>
      <c r="H331" s="48">
        <f>IF($B331&lt;Input!$C$22,"n.m.",IF($B331=Input!$C$22,100,100*(1+(G331/INDEX(G$18:G$1845,MATCH(Input!$C$22,$B$18:$B$1845,0))-1))))</f>
        <v>168.5</v>
      </c>
      <c r="I331" s="46">
        <f t="shared" si="12"/>
        <v>1.4858841010401136E-3</v>
      </c>
      <c r="J331" s="50">
        <f>IF($B331&gt;=Input!$C$22,100,"n.m.")</f>
        <v>100</v>
      </c>
    </row>
    <row r="332" spans="2:10" x14ac:dyDescent="0.15">
      <c r="B332" s="33">
        <f t="shared" si="14"/>
        <v>43882</v>
      </c>
      <c r="C332" s="160">
        <v>327</v>
      </c>
      <c r="D332" s="44">
        <f>IF($B332&lt;Input!$C$22,"n.m.",IF($B332=Input!$C$22,100,100*(1+(C332/INDEX(C$18:C$1845,MATCH(Input!$C$22,$B$18:$B$1845,0))-1))))</f>
        <v>327</v>
      </c>
      <c r="E332" s="52">
        <f t="shared" si="13"/>
        <v>-3.0487804878048808E-3</v>
      </c>
      <c r="F332" s="164">
        <v>249093</v>
      </c>
      <c r="G332" s="163">
        <v>6730</v>
      </c>
      <c r="H332" s="48">
        <f>IF($B332&lt;Input!$C$22,"n.m.",IF($B332=Input!$C$22,100,100*(1+(G332/INDEX(G$18:G$1845,MATCH(Input!$C$22,$B$18:$B$1845,0))-1))))</f>
        <v>168.25</v>
      </c>
      <c r="I332" s="46">
        <f t="shared" si="12"/>
        <v>1.4880952380953438E-3</v>
      </c>
      <c r="J332" s="50">
        <f>IF($B332&gt;=Input!$C$22,100,"n.m.")</f>
        <v>100</v>
      </c>
    </row>
    <row r="333" spans="2:10" x14ac:dyDescent="0.15">
      <c r="B333" s="33">
        <f t="shared" si="14"/>
        <v>43881</v>
      </c>
      <c r="C333" s="160">
        <v>328</v>
      </c>
      <c r="D333" s="44">
        <f>IF($B333&lt;Input!$C$22,"n.m.",IF($B333=Input!$C$22,100,100*(1+(C333/INDEX(C$18:C$1845,MATCH(Input!$C$22,$B$18:$B$1845,0))-1))))</f>
        <v>328</v>
      </c>
      <c r="E333" s="52">
        <f t="shared" si="13"/>
        <v>-3.0395136778115228E-3</v>
      </c>
      <c r="F333" s="164">
        <v>265206</v>
      </c>
      <c r="G333" s="163">
        <v>6720</v>
      </c>
      <c r="H333" s="48">
        <f>IF($B333&lt;Input!$C$22,"n.m.",IF($B333=Input!$C$22,100,100*(1+(G333/INDEX(G$18:G$1845,MATCH(Input!$C$22,$B$18:$B$1845,0))-1))))</f>
        <v>168</v>
      </c>
      <c r="I333" s="46">
        <f t="shared" si="12"/>
        <v>1.4903129657228842E-3</v>
      </c>
      <c r="J333" s="50">
        <f>IF($B333&gt;=Input!$C$22,100,"n.m.")</f>
        <v>100</v>
      </c>
    </row>
    <row r="334" spans="2:10" x14ac:dyDescent="0.15">
      <c r="B334" s="33">
        <f t="shared" si="14"/>
        <v>43880</v>
      </c>
      <c r="C334" s="160">
        <v>329</v>
      </c>
      <c r="D334" s="44">
        <f>IF($B334&lt;Input!$C$22,"n.m.",IF($B334=Input!$C$22,100,100*(1+(C334/INDEX(C$18:C$1845,MATCH(Input!$C$22,$B$18:$B$1845,0))-1))))</f>
        <v>329</v>
      </c>
      <c r="E334" s="52">
        <f t="shared" si="13"/>
        <v>-3.0303030303030498E-3</v>
      </c>
      <c r="F334" s="164">
        <v>342492</v>
      </c>
      <c r="G334" s="163">
        <v>6710</v>
      </c>
      <c r="H334" s="48">
        <f>IF($B334&lt;Input!$C$22,"n.m.",IF($B334=Input!$C$22,100,100*(1+(G334/INDEX(G$18:G$1845,MATCH(Input!$C$22,$B$18:$B$1845,0))-1))))</f>
        <v>167.75</v>
      </c>
      <c r="I334" s="46">
        <f t="shared" si="12"/>
        <v>1.4925373134329067E-3</v>
      </c>
      <c r="J334" s="50">
        <f>IF($B334&gt;=Input!$C$22,100,"n.m.")</f>
        <v>100</v>
      </c>
    </row>
    <row r="335" spans="2:10" x14ac:dyDescent="0.15">
      <c r="B335" s="33">
        <f t="shared" si="14"/>
        <v>43879</v>
      </c>
      <c r="C335" s="160">
        <v>330</v>
      </c>
      <c r="D335" s="44">
        <f>IF($B335&lt;Input!$C$22,"n.m.",IF($B335=Input!$C$22,100,100*(1+(C335/INDEX(C$18:C$1845,MATCH(Input!$C$22,$B$18:$B$1845,0))-1))))</f>
        <v>330</v>
      </c>
      <c r="E335" s="52">
        <f t="shared" si="13"/>
        <v>-3.0211480362537513E-3</v>
      </c>
      <c r="F335" s="164">
        <v>389714</v>
      </c>
      <c r="G335" s="163">
        <v>6700</v>
      </c>
      <c r="H335" s="48">
        <f>IF($B335&lt;Input!$C$22,"n.m.",IF($B335=Input!$C$22,100,100*(1+(G335/INDEX(G$18:G$1845,MATCH(Input!$C$22,$B$18:$B$1845,0))-1))))</f>
        <v>167.5</v>
      </c>
      <c r="I335" s="46">
        <f t="shared" si="12"/>
        <v>1.494768310911887E-3</v>
      </c>
      <c r="J335" s="50">
        <f>IF($B335&gt;=Input!$C$22,100,"n.m.")</f>
        <v>100</v>
      </c>
    </row>
    <row r="336" spans="2:10" x14ac:dyDescent="0.15">
      <c r="B336" s="33">
        <f t="shared" si="14"/>
        <v>43878</v>
      </c>
      <c r="C336" s="160">
        <v>331</v>
      </c>
      <c r="D336" s="44">
        <f>IF($B336&lt;Input!$C$22,"n.m.",IF($B336=Input!$C$22,100,100*(1+(C336/INDEX(C$18:C$1845,MATCH(Input!$C$22,$B$18:$B$1845,0))-1))))</f>
        <v>331</v>
      </c>
      <c r="E336" s="52">
        <f t="shared" si="13"/>
        <v>-3.0120481927711218E-3</v>
      </c>
      <c r="F336" s="164">
        <v>305522</v>
      </c>
      <c r="G336" s="163">
        <v>6690</v>
      </c>
      <c r="H336" s="48">
        <f>IF($B336&lt;Input!$C$22,"n.m.",IF($B336=Input!$C$22,100,100*(1+(G336/INDEX(G$18:G$1845,MATCH(Input!$C$22,$B$18:$B$1845,0))-1))))</f>
        <v>167.25</v>
      </c>
      <c r="I336" s="46">
        <f t="shared" si="12"/>
        <v>1.4970059880239361E-3</v>
      </c>
      <c r="J336" s="50">
        <f>IF($B336&gt;=Input!$C$22,100,"n.m.")</f>
        <v>100</v>
      </c>
    </row>
    <row r="337" spans="2:10" x14ac:dyDescent="0.15">
      <c r="B337" s="33">
        <f t="shared" si="14"/>
        <v>43877</v>
      </c>
      <c r="C337" s="160">
        <v>332</v>
      </c>
      <c r="D337" s="44">
        <f>IF($B337&lt;Input!$C$22,"n.m.",IF($B337=Input!$C$22,100,100*(1+(C337/INDEX(C$18:C$1845,MATCH(Input!$C$22,$B$18:$B$1845,0))-1))))</f>
        <v>332</v>
      </c>
      <c r="E337" s="52">
        <f t="shared" si="13"/>
        <v>-3.0030030030030463E-3</v>
      </c>
      <c r="F337" s="164">
        <v>472887</v>
      </c>
      <c r="G337" s="163">
        <v>6680</v>
      </c>
      <c r="H337" s="48">
        <f>IF($B337&lt;Input!$C$22,"n.m.",IF($B337=Input!$C$22,100,100*(1+(G337/INDEX(G$18:G$1845,MATCH(Input!$C$22,$B$18:$B$1845,0))-1))))</f>
        <v>167</v>
      </c>
      <c r="I337" s="46">
        <f t="shared" si="12"/>
        <v>1.4992503748125774E-3</v>
      </c>
      <c r="J337" s="50">
        <f>IF($B337&gt;=Input!$C$22,100,"n.m.")</f>
        <v>100</v>
      </c>
    </row>
    <row r="338" spans="2:10" x14ac:dyDescent="0.15">
      <c r="B338" s="33">
        <f t="shared" si="14"/>
        <v>43876</v>
      </c>
      <c r="C338" s="160">
        <v>333</v>
      </c>
      <c r="D338" s="44">
        <f>IF($B338&lt;Input!$C$22,"n.m.",IF($B338=Input!$C$22,100,100*(1+(C338/INDEX(C$18:C$1845,MATCH(Input!$C$22,$B$18:$B$1845,0))-1))))</f>
        <v>333</v>
      </c>
      <c r="E338" s="52">
        <f t="shared" si="13"/>
        <v>-2.9940119760478723E-3</v>
      </c>
      <c r="F338" s="164">
        <v>206792</v>
      </c>
      <c r="G338" s="163">
        <v>6670</v>
      </c>
      <c r="H338" s="48">
        <f>IF($B338&lt;Input!$C$22,"n.m.",IF($B338=Input!$C$22,100,100*(1+(G338/INDEX(G$18:G$1845,MATCH(Input!$C$22,$B$18:$B$1845,0))-1))))</f>
        <v>166.75</v>
      </c>
      <c r="I338" s="46">
        <f t="shared" ref="I338:I401" si="15">G338/G339-1</f>
        <v>1.5015015015014122E-3</v>
      </c>
      <c r="J338" s="50">
        <f>IF($B338&gt;=Input!$C$22,100,"n.m.")</f>
        <v>100</v>
      </c>
    </row>
    <row r="339" spans="2:10" x14ac:dyDescent="0.15">
      <c r="B339" s="33">
        <f t="shared" si="14"/>
        <v>43875</v>
      </c>
      <c r="C339" s="160">
        <v>334</v>
      </c>
      <c r="D339" s="44">
        <f>IF($B339&lt;Input!$C$22,"n.m.",IF($B339=Input!$C$22,100,100*(1+(C339/INDEX(C$18:C$1845,MATCH(Input!$C$22,$B$18:$B$1845,0))-1))))</f>
        <v>334</v>
      </c>
      <c r="E339" s="52">
        <f t="shared" ref="E339:E402" si="16">C339/C340-1</f>
        <v>-2.9850746268657025E-3</v>
      </c>
      <c r="F339" s="164">
        <v>287423</v>
      </c>
      <c r="G339" s="163">
        <v>6660</v>
      </c>
      <c r="H339" s="48">
        <f>IF($B339&lt;Input!$C$22,"n.m.",IF($B339=Input!$C$22,100,100*(1+(G339/INDEX(G$18:G$1845,MATCH(Input!$C$22,$B$18:$B$1845,0))-1))))</f>
        <v>166.5</v>
      </c>
      <c r="I339" s="46">
        <f t="shared" si="15"/>
        <v>1.5037593984963404E-3</v>
      </c>
      <c r="J339" s="50">
        <f>IF($B339&gt;=Input!$C$22,100,"n.m.")</f>
        <v>100</v>
      </c>
    </row>
    <row r="340" spans="2:10" x14ac:dyDescent="0.15">
      <c r="B340" s="33">
        <f t="shared" ref="B340:B403" si="17">B339-1</f>
        <v>43874</v>
      </c>
      <c r="C340" s="160">
        <v>335</v>
      </c>
      <c r="D340" s="44">
        <f>IF($B340&lt;Input!$C$22,"n.m.",IF($B340=Input!$C$22,100,100*(1+(C340/INDEX(C$18:C$1845,MATCH(Input!$C$22,$B$18:$B$1845,0))-1))))</f>
        <v>335</v>
      </c>
      <c r="E340" s="52">
        <f t="shared" si="16"/>
        <v>-2.9761904761904656E-3</v>
      </c>
      <c r="F340" s="164">
        <v>307143</v>
      </c>
      <c r="G340" s="163">
        <v>6650</v>
      </c>
      <c r="H340" s="48">
        <f>IF($B340&lt;Input!$C$22,"n.m.",IF($B340=Input!$C$22,100,100*(1+(G340/INDEX(G$18:G$1845,MATCH(Input!$C$22,$B$18:$B$1845,0))-1))))</f>
        <v>166.25</v>
      </c>
      <c r="I340" s="46">
        <f t="shared" si="15"/>
        <v>1.5060240963855609E-3</v>
      </c>
      <c r="J340" s="50">
        <f>IF($B340&gt;=Input!$C$22,100,"n.m.")</f>
        <v>100</v>
      </c>
    </row>
    <row r="341" spans="2:10" x14ac:dyDescent="0.15">
      <c r="B341" s="33">
        <f t="shared" si="17"/>
        <v>43873</v>
      </c>
      <c r="C341" s="160">
        <v>336</v>
      </c>
      <c r="D341" s="44">
        <f>IF($B341&lt;Input!$C$22,"n.m.",IF($B341=Input!$C$22,100,100*(1+(C341/INDEX(C$18:C$1845,MATCH(Input!$C$22,$B$18:$B$1845,0))-1))))</f>
        <v>336</v>
      </c>
      <c r="E341" s="52">
        <f t="shared" si="16"/>
        <v>-2.9673590504450953E-3</v>
      </c>
      <c r="F341" s="164">
        <v>465738</v>
      </c>
      <c r="G341" s="163">
        <v>6640</v>
      </c>
      <c r="H341" s="48">
        <f>IF($B341&lt;Input!$C$22,"n.m.",IF($B341=Input!$C$22,100,100*(1+(G341/INDEX(G$18:G$1845,MATCH(Input!$C$22,$B$18:$B$1845,0))-1))))</f>
        <v>166</v>
      </c>
      <c r="I341" s="46">
        <f t="shared" si="15"/>
        <v>1.5082956259426794E-3</v>
      </c>
      <c r="J341" s="50">
        <f>IF($B341&gt;=Input!$C$22,100,"n.m.")</f>
        <v>100</v>
      </c>
    </row>
    <row r="342" spans="2:10" x14ac:dyDescent="0.15">
      <c r="B342" s="33">
        <f t="shared" si="17"/>
        <v>43872</v>
      </c>
      <c r="C342" s="160">
        <v>337</v>
      </c>
      <c r="D342" s="44">
        <f>IF($B342&lt;Input!$C$22,"n.m.",IF($B342=Input!$C$22,100,100*(1+(C342/INDEX(C$18:C$1845,MATCH(Input!$C$22,$B$18:$B$1845,0))-1))))</f>
        <v>337</v>
      </c>
      <c r="E342" s="52">
        <f t="shared" si="16"/>
        <v>-2.9585798816568198E-3</v>
      </c>
      <c r="F342" s="164">
        <v>365464</v>
      </c>
      <c r="G342" s="163">
        <v>6630</v>
      </c>
      <c r="H342" s="48">
        <f>IF($B342&lt;Input!$C$22,"n.m.",IF($B342=Input!$C$22,100,100*(1+(G342/INDEX(G$18:G$1845,MATCH(Input!$C$22,$B$18:$B$1845,0))-1))))</f>
        <v>165.75</v>
      </c>
      <c r="I342" s="46">
        <f t="shared" si="15"/>
        <v>1.5105740181269312E-3</v>
      </c>
      <c r="J342" s="50">
        <f>IF($B342&gt;=Input!$C$22,100,"n.m.")</f>
        <v>100</v>
      </c>
    </row>
    <row r="343" spans="2:10" x14ac:dyDescent="0.15">
      <c r="B343" s="33">
        <f t="shared" si="17"/>
        <v>43871</v>
      </c>
      <c r="C343" s="160">
        <v>338</v>
      </c>
      <c r="D343" s="44">
        <f>IF($B343&lt;Input!$C$22,"n.m.",IF($B343=Input!$C$22,100,100*(1+(C343/INDEX(C$18:C$1845,MATCH(Input!$C$22,$B$18:$B$1845,0))-1))))</f>
        <v>338</v>
      </c>
      <c r="E343" s="52">
        <f t="shared" si="16"/>
        <v>-2.9498525073746729E-3</v>
      </c>
      <c r="F343" s="164">
        <v>261693</v>
      </c>
      <c r="G343" s="163">
        <v>6620</v>
      </c>
      <c r="H343" s="48">
        <f>IF($B343&lt;Input!$C$22,"n.m.",IF($B343=Input!$C$22,100,100*(1+(G343/INDEX(G$18:G$1845,MATCH(Input!$C$22,$B$18:$B$1845,0))-1))))</f>
        <v>165.5</v>
      </c>
      <c r="I343" s="46">
        <f t="shared" si="15"/>
        <v>1.5128593040847349E-3</v>
      </c>
      <c r="J343" s="50">
        <f>IF($B343&gt;=Input!$C$22,100,"n.m.")</f>
        <v>100</v>
      </c>
    </row>
    <row r="344" spans="2:10" x14ac:dyDescent="0.15">
      <c r="B344" s="33">
        <f t="shared" si="17"/>
        <v>43870</v>
      </c>
      <c r="C344" s="160">
        <v>339</v>
      </c>
      <c r="D344" s="44">
        <f>IF($B344&lt;Input!$C$22,"n.m.",IF($B344=Input!$C$22,100,100*(1+(C344/INDEX(C$18:C$1845,MATCH(Input!$C$22,$B$18:$B$1845,0))-1))))</f>
        <v>339</v>
      </c>
      <c r="E344" s="52">
        <f t="shared" si="16"/>
        <v>-2.9411764705882248E-3</v>
      </c>
      <c r="F344" s="164">
        <v>418950</v>
      </c>
      <c r="G344" s="163">
        <v>6610</v>
      </c>
      <c r="H344" s="48">
        <f>IF($B344&lt;Input!$C$22,"n.m.",IF($B344=Input!$C$22,100,100*(1+(G344/INDEX(G$18:G$1845,MATCH(Input!$C$22,$B$18:$B$1845,0))-1))))</f>
        <v>165.25</v>
      </c>
      <c r="I344" s="46">
        <f t="shared" si="15"/>
        <v>1.5151515151514694E-3</v>
      </c>
      <c r="J344" s="50">
        <f>IF($B344&gt;=Input!$C$22,100,"n.m.")</f>
        <v>100</v>
      </c>
    </row>
    <row r="345" spans="2:10" x14ac:dyDescent="0.15">
      <c r="B345" s="33">
        <f t="shared" si="17"/>
        <v>43869</v>
      </c>
      <c r="C345" s="160">
        <v>340</v>
      </c>
      <c r="D345" s="44">
        <f>IF($B345&lt;Input!$C$22,"n.m.",IF($B345=Input!$C$22,100,100*(1+(C345/INDEX(C$18:C$1845,MATCH(Input!$C$22,$B$18:$B$1845,0))-1))))</f>
        <v>340</v>
      </c>
      <c r="E345" s="52">
        <f t="shared" si="16"/>
        <v>-2.9325513196480912E-3</v>
      </c>
      <c r="F345" s="164">
        <v>285106</v>
      </c>
      <c r="G345" s="163">
        <v>6600</v>
      </c>
      <c r="H345" s="48">
        <f>IF($B345&lt;Input!$C$22,"n.m.",IF($B345=Input!$C$22,100,100*(1+(G345/INDEX(G$18:G$1845,MATCH(Input!$C$22,$B$18:$B$1845,0))-1))))</f>
        <v>165</v>
      </c>
      <c r="I345" s="46">
        <f t="shared" si="15"/>
        <v>1.5174506828528056E-3</v>
      </c>
      <c r="J345" s="50">
        <f>IF($B345&gt;=Input!$C$22,100,"n.m.")</f>
        <v>100</v>
      </c>
    </row>
    <row r="346" spans="2:10" x14ac:dyDescent="0.15">
      <c r="B346" s="33">
        <f t="shared" si="17"/>
        <v>43868</v>
      </c>
      <c r="C346" s="160">
        <v>341</v>
      </c>
      <c r="D346" s="44">
        <f>IF($B346&lt;Input!$C$22,"n.m.",IF($B346=Input!$C$22,100,100*(1+(C346/INDEX(C$18:C$1845,MATCH(Input!$C$22,$B$18:$B$1845,0))-1))))</f>
        <v>341</v>
      </c>
      <c r="E346" s="52">
        <f t="shared" si="16"/>
        <v>-2.9239766081871066E-3</v>
      </c>
      <c r="F346" s="164">
        <v>247152</v>
      </c>
      <c r="G346" s="163">
        <v>6590</v>
      </c>
      <c r="H346" s="48">
        <f>IF($B346&lt;Input!$C$22,"n.m.",IF($B346=Input!$C$22,100,100*(1+(G346/INDEX(G$18:G$1845,MATCH(Input!$C$22,$B$18:$B$1845,0))-1))))</f>
        <v>164.75</v>
      </c>
      <c r="I346" s="46">
        <f t="shared" si="15"/>
        <v>1.5197568389058169E-3</v>
      </c>
      <c r="J346" s="50">
        <f>IF($B346&gt;=Input!$C$22,100,"n.m.")</f>
        <v>100</v>
      </c>
    </row>
    <row r="347" spans="2:10" x14ac:dyDescent="0.15">
      <c r="B347" s="33">
        <f t="shared" si="17"/>
        <v>43867</v>
      </c>
      <c r="C347" s="160">
        <v>342</v>
      </c>
      <c r="D347" s="44">
        <f>IF($B347&lt;Input!$C$22,"n.m.",IF($B347=Input!$C$22,100,100*(1+(C347/INDEX(C$18:C$1845,MATCH(Input!$C$22,$B$18:$B$1845,0))-1))))</f>
        <v>342</v>
      </c>
      <c r="E347" s="52">
        <f t="shared" si="16"/>
        <v>-2.9154518950437192E-3</v>
      </c>
      <c r="F347" s="164">
        <v>459133</v>
      </c>
      <c r="G347" s="163">
        <v>6580</v>
      </c>
      <c r="H347" s="48">
        <f>IF($B347&lt;Input!$C$22,"n.m.",IF($B347=Input!$C$22,100,100*(1+(G347/INDEX(G$18:G$1845,MATCH(Input!$C$22,$B$18:$B$1845,0))-1))))</f>
        <v>164.5</v>
      </c>
      <c r="I347" s="46">
        <f t="shared" si="15"/>
        <v>1.5220700152207556E-3</v>
      </c>
      <c r="J347" s="50">
        <f>IF($B347&gt;=Input!$C$22,100,"n.m.")</f>
        <v>100</v>
      </c>
    </row>
    <row r="348" spans="2:10" x14ac:dyDescent="0.15">
      <c r="B348" s="33">
        <f t="shared" si="17"/>
        <v>43866</v>
      </c>
      <c r="C348" s="160">
        <v>343</v>
      </c>
      <c r="D348" s="44">
        <f>IF($B348&lt;Input!$C$22,"n.m.",IF($B348=Input!$C$22,100,100*(1+(C348/INDEX(C$18:C$1845,MATCH(Input!$C$22,$B$18:$B$1845,0))-1))))</f>
        <v>343</v>
      </c>
      <c r="E348" s="52">
        <f t="shared" si="16"/>
        <v>-2.9069767441860517E-3</v>
      </c>
      <c r="F348" s="164">
        <v>405224</v>
      </c>
      <c r="G348" s="163">
        <v>6570</v>
      </c>
      <c r="H348" s="48">
        <f>IF($B348&lt;Input!$C$22,"n.m.",IF($B348=Input!$C$22,100,100*(1+(G348/INDEX(G$18:G$1845,MATCH(Input!$C$22,$B$18:$B$1845,0))-1))))</f>
        <v>164.25</v>
      </c>
      <c r="I348" s="46">
        <f t="shared" si="15"/>
        <v>1.5243902439023849E-3</v>
      </c>
      <c r="J348" s="50">
        <f>IF($B348&gt;=Input!$C$22,100,"n.m.")</f>
        <v>100</v>
      </c>
    </row>
    <row r="349" spans="2:10" x14ac:dyDescent="0.15">
      <c r="B349" s="33">
        <f t="shared" si="17"/>
        <v>43865</v>
      </c>
      <c r="C349" s="160">
        <v>344</v>
      </c>
      <c r="D349" s="44">
        <f>IF($B349&lt;Input!$C$22,"n.m.",IF($B349=Input!$C$22,100,100*(1+(C349/INDEX(C$18:C$1845,MATCH(Input!$C$22,$B$18:$B$1845,0))-1))))</f>
        <v>344</v>
      </c>
      <c r="E349" s="52">
        <f t="shared" si="16"/>
        <v>-2.8985507246376274E-3</v>
      </c>
      <c r="F349" s="164">
        <v>475279</v>
      </c>
      <c r="G349" s="163">
        <v>6560</v>
      </c>
      <c r="H349" s="48">
        <f>IF($B349&lt;Input!$C$22,"n.m.",IF($B349=Input!$C$22,100,100*(1+(G349/INDEX(G$18:G$1845,MATCH(Input!$C$22,$B$18:$B$1845,0))-1))))</f>
        <v>164</v>
      </c>
      <c r="I349" s="46">
        <f t="shared" si="15"/>
        <v>1.5267175572519776E-3</v>
      </c>
      <c r="J349" s="50">
        <f>IF($B349&gt;=Input!$C$22,100,"n.m.")</f>
        <v>100</v>
      </c>
    </row>
    <row r="350" spans="2:10" x14ac:dyDescent="0.15">
      <c r="B350" s="33">
        <f t="shared" si="17"/>
        <v>43864</v>
      </c>
      <c r="C350" s="160">
        <v>345</v>
      </c>
      <c r="D350" s="44">
        <f>IF($B350&lt;Input!$C$22,"n.m.",IF($B350=Input!$C$22,100,100*(1+(C350/INDEX(C$18:C$1845,MATCH(Input!$C$22,$B$18:$B$1845,0))-1))))</f>
        <v>345</v>
      </c>
      <c r="E350" s="52">
        <f t="shared" si="16"/>
        <v>-2.8901734104046506E-3</v>
      </c>
      <c r="F350" s="164">
        <v>263403</v>
      </c>
      <c r="G350" s="163">
        <v>6550</v>
      </c>
      <c r="H350" s="48">
        <f>IF($B350&lt;Input!$C$22,"n.m.",IF($B350=Input!$C$22,100,100*(1+(G350/INDEX(G$18:G$1845,MATCH(Input!$C$22,$B$18:$B$1845,0))-1))))</f>
        <v>163.75</v>
      </c>
      <c r="I350" s="46">
        <f t="shared" si="15"/>
        <v>1.5290519877675379E-3</v>
      </c>
      <c r="J350" s="50">
        <f>IF($B350&gt;=Input!$C$22,100,"n.m.")</f>
        <v>100</v>
      </c>
    </row>
    <row r="351" spans="2:10" x14ac:dyDescent="0.15">
      <c r="B351" s="33">
        <f t="shared" si="17"/>
        <v>43863</v>
      </c>
      <c r="C351" s="160">
        <v>346</v>
      </c>
      <c r="D351" s="44">
        <f>IF($B351&lt;Input!$C$22,"n.m.",IF($B351=Input!$C$22,100,100*(1+(C351/INDEX(C$18:C$1845,MATCH(Input!$C$22,$B$18:$B$1845,0))-1))))</f>
        <v>346</v>
      </c>
      <c r="E351" s="52">
        <f t="shared" si="16"/>
        <v>-2.8818443804035088E-3</v>
      </c>
      <c r="F351" s="164">
        <v>470840</v>
      </c>
      <c r="G351" s="163">
        <v>6540</v>
      </c>
      <c r="H351" s="48">
        <f>IF($B351&lt;Input!$C$22,"n.m.",IF($B351=Input!$C$22,100,100*(1+(G351/INDEX(G$18:G$1845,MATCH(Input!$C$22,$B$18:$B$1845,0))-1))))</f>
        <v>163.5</v>
      </c>
      <c r="I351" s="46">
        <f t="shared" si="15"/>
        <v>1.5313935681469104E-3</v>
      </c>
      <c r="J351" s="50">
        <f>IF($B351&gt;=Input!$C$22,100,"n.m.")</f>
        <v>100</v>
      </c>
    </row>
    <row r="352" spans="2:10" x14ac:dyDescent="0.15">
      <c r="B352" s="33">
        <f t="shared" si="17"/>
        <v>43862</v>
      </c>
      <c r="C352" s="160">
        <v>347</v>
      </c>
      <c r="D352" s="44">
        <f>IF($B352&lt;Input!$C$22,"n.m.",IF($B352=Input!$C$22,100,100*(1+(C352/INDEX(C$18:C$1845,MATCH(Input!$C$22,$B$18:$B$1845,0))-1))))</f>
        <v>347</v>
      </c>
      <c r="E352" s="52">
        <f t="shared" si="16"/>
        <v>-2.8735632183908288E-3</v>
      </c>
      <c r="F352" s="164">
        <v>346785</v>
      </c>
      <c r="G352" s="163">
        <v>6530</v>
      </c>
      <c r="H352" s="48">
        <f>IF($B352&lt;Input!$C$22,"n.m.",IF($B352=Input!$C$22,100,100*(1+(G352/INDEX(G$18:G$1845,MATCH(Input!$C$22,$B$18:$B$1845,0))-1))))</f>
        <v>163.25</v>
      </c>
      <c r="I352" s="46">
        <f t="shared" si="15"/>
        <v>1.5337423312884457E-3</v>
      </c>
      <c r="J352" s="50">
        <f>IF($B352&gt;=Input!$C$22,100,"n.m.")</f>
        <v>100</v>
      </c>
    </row>
    <row r="353" spans="2:10" x14ac:dyDescent="0.15">
      <c r="B353" s="33">
        <f t="shared" si="17"/>
        <v>43861</v>
      </c>
      <c r="C353" s="160">
        <v>348</v>
      </c>
      <c r="D353" s="44">
        <f>IF($B353&lt;Input!$C$22,"n.m.",IF($B353=Input!$C$22,100,100*(1+(C353/INDEX(C$18:C$1845,MATCH(Input!$C$22,$B$18:$B$1845,0))-1))))</f>
        <v>348</v>
      </c>
      <c r="E353" s="52">
        <f t="shared" si="16"/>
        <v>-2.8653295128939771E-3</v>
      </c>
      <c r="F353" s="164">
        <v>349708</v>
      </c>
      <c r="G353" s="163">
        <v>6520</v>
      </c>
      <c r="H353" s="48">
        <f>IF($B353&lt;Input!$C$22,"n.m.",IF($B353=Input!$C$22,100,100*(1+(G353/INDEX(G$18:G$1845,MATCH(Input!$C$22,$B$18:$B$1845,0))-1))))</f>
        <v>163</v>
      </c>
      <c r="I353" s="46">
        <f t="shared" si="15"/>
        <v>1.536098310291889E-3</v>
      </c>
      <c r="J353" s="50">
        <f>IF($B353&gt;=Input!$C$22,100,"n.m.")</f>
        <v>100</v>
      </c>
    </row>
    <row r="354" spans="2:10" x14ac:dyDescent="0.15">
      <c r="B354" s="33">
        <f t="shared" si="17"/>
        <v>43860</v>
      </c>
      <c r="C354" s="160">
        <v>349</v>
      </c>
      <c r="D354" s="44">
        <f>IF($B354&lt;Input!$C$22,"n.m.",IF($B354=Input!$C$22,100,100*(1+(C354/INDEX(C$18:C$1845,MATCH(Input!$C$22,$B$18:$B$1845,0))-1))))</f>
        <v>349</v>
      </c>
      <c r="E354" s="52">
        <f t="shared" si="16"/>
        <v>-2.8571428571428914E-3</v>
      </c>
      <c r="F354" s="164">
        <v>439856</v>
      </c>
      <c r="G354" s="163">
        <v>6510</v>
      </c>
      <c r="H354" s="48">
        <f>IF($B354&lt;Input!$C$22,"n.m.",IF($B354=Input!$C$22,100,100*(1+(G354/INDEX(G$18:G$1845,MATCH(Input!$C$22,$B$18:$B$1845,0))-1))))</f>
        <v>162.75</v>
      </c>
      <c r="I354" s="46">
        <f t="shared" si="15"/>
        <v>1.5384615384614886E-3</v>
      </c>
      <c r="J354" s="50">
        <f>IF($B354&gt;=Input!$C$22,100,"n.m.")</f>
        <v>100</v>
      </c>
    </row>
    <row r="355" spans="2:10" x14ac:dyDescent="0.15">
      <c r="B355" s="33">
        <f t="shared" si="17"/>
        <v>43859</v>
      </c>
      <c r="C355" s="160">
        <v>350</v>
      </c>
      <c r="D355" s="44">
        <f>IF($B355&lt;Input!$C$22,"n.m.",IF($B355=Input!$C$22,100,100*(1+(C355/INDEX(C$18:C$1845,MATCH(Input!$C$22,$B$18:$B$1845,0))-1))))</f>
        <v>350</v>
      </c>
      <c r="E355" s="52">
        <f t="shared" si="16"/>
        <v>2.8653295128939771E-3</v>
      </c>
      <c r="F355" s="164">
        <v>399170</v>
      </c>
      <c r="G355" s="163">
        <v>6500</v>
      </c>
      <c r="H355" s="48">
        <f>IF($B355&lt;Input!$C$22,"n.m.",IF($B355=Input!$C$22,100,100*(1+(G355/INDEX(G$18:G$1845,MATCH(Input!$C$22,$B$18:$B$1845,0))-1))))</f>
        <v>162.5</v>
      </c>
      <c r="I355" s="46">
        <f t="shared" si="15"/>
        <v>1.5408320493066618E-3</v>
      </c>
      <c r="J355" s="50">
        <f>IF($B355&gt;=Input!$C$22,100,"n.m.")</f>
        <v>100</v>
      </c>
    </row>
    <row r="356" spans="2:10" x14ac:dyDescent="0.15">
      <c r="B356" s="33">
        <f t="shared" si="17"/>
        <v>43858</v>
      </c>
      <c r="C356" s="160">
        <v>349</v>
      </c>
      <c r="D356" s="44">
        <f>IF($B356&lt;Input!$C$22,"n.m.",IF($B356=Input!$C$22,100,100*(1+(C356/INDEX(C$18:C$1845,MATCH(Input!$C$22,$B$18:$B$1845,0))-1))))</f>
        <v>349</v>
      </c>
      <c r="E356" s="52">
        <f t="shared" si="16"/>
        <v>2.8735632183907178E-3</v>
      </c>
      <c r="F356" s="164">
        <v>261869</v>
      </c>
      <c r="G356" s="163">
        <v>6490</v>
      </c>
      <c r="H356" s="48">
        <f>IF($B356&lt;Input!$C$22,"n.m.",IF($B356=Input!$C$22,100,100*(1+(G356/INDEX(G$18:G$1845,MATCH(Input!$C$22,$B$18:$B$1845,0))-1))))</f>
        <v>162.25</v>
      </c>
      <c r="I356" s="46">
        <f t="shared" si="15"/>
        <v>1.5432098765431057E-3</v>
      </c>
      <c r="J356" s="50">
        <f>IF($B356&gt;=Input!$C$22,100,"n.m.")</f>
        <v>100</v>
      </c>
    </row>
    <row r="357" spans="2:10" x14ac:dyDescent="0.15">
      <c r="B357" s="33">
        <f t="shared" si="17"/>
        <v>43857</v>
      </c>
      <c r="C357" s="160">
        <v>348</v>
      </c>
      <c r="D357" s="44">
        <f>IF($B357&lt;Input!$C$22,"n.m.",IF($B357=Input!$C$22,100,100*(1+(C357/INDEX(C$18:C$1845,MATCH(Input!$C$22,$B$18:$B$1845,0))-1))))</f>
        <v>348</v>
      </c>
      <c r="E357" s="52">
        <f t="shared" si="16"/>
        <v>2.8818443804035088E-3</v>
      </c>
      <c r="F357" s="164">
        <v>330424</v>
      </c>
      <c r="G357" s="163">
        <v>6480</v>
      </c>
      <c r="H357" s="48">
        <f>IF($B357&lt;Input!$C$22,"n.m.",IF($B357=Input!$C$22,100,100*(1+(G357/INDEX(G$18:G$1845,MATCH(Input!$C$22,$B$18:$B$1845,0))-1))))</f>
        <v>162</v>
      </c>
      <c r="I357" s="46">
        <f t="shared" si="15"/>
        <v>1.5455950540959051E-3</v>
      </c>
      <c r="J357" s="50">
        <f>IF($B357&gt;=Input!$C$22,100,"n.m.")</f>
        <v>100</v>
      </c>
    </row>
    <row r="358" spans="2:10" x14ac:dyDescent="0.15">
      <c r="B358" s="33">
        <f t="shared" si="17"/>
        <v>43856</v>
      </c>
      <c r="C358" s="160">
        <v>347</v>
      </c>
      <c r="D358" s="44">
        <f>IF($B358&lt;Input!$C$22,"n.m.",IF($B358=Input!$C$22,100,100*(1+(C358/INDEX(C$18:C$1845,MATCH(Input!$C$22,$B$18:$B$1845,0))-1))))</f>
        <v>347</v>
      </c>
      <c r="E358" s="52">
        <f t="shared" si="16"/>
        <v>2.8901734104045396E-3</v>
      </c>
      <c r="F358" s="164">
        <v>223862</v>
      </c>
      <c r="G358" s="163">
        <v>6470</v>
      </c>
      <c r="H358" s="48">
        <f>IF($B358&lt;Input!$C$22,"n.m.",IF($B358=Input!$C$22,100,100*(1+(G358/INDEX(G$18:G$1845,MATCH(Input!$C$22,$B$18:$B$1845,0))-1))))</f>
        <v>161.75</v>
      </c>
      <c r="I358" s="46">
        <f t="shared" si="15"/>
        <v>1.5479876160990891E-3</v>
      </c>
      <c r="J358" s="50">
        <f>IF($B358&gt;=Input!$C$22,100,"n.m.")</f>
        <v>100</v>
      </c>
    </row>
    <row r="359" spans="2:10" x14ac:dyDescent="0.15">
      <c r="B359" s="33">
        <f t="shared" si="17"/>
        <v>43855</v>
      </c>
      <c r="C359" s="160">
        <v>346</v>
      </c>
      <c r="D359" s="44">
        <f>IF($B359&lt;Input!$C$22,"n.m.",IF($B359=Input!$C$22,100,100*(1+(C359/INDEX(C$18:C$1845,MATCH(Input!$C$22,$B$18:$B$1845,0))-1))))</f>
        <v>346</v>
      </c>
      <c r="E359" s="52">
        <f t="shared" si="16"/>
        <v>2.8985507246377384E-3</v>
      </c>
      <c r="F359" s="164">
        <v>238451</v>
      </c>
      <c r="G359" s="163">
        <v>6460</v>
      </c>
      <c r="H359" s="48">
        <f>IF($B359&lt;Input!$C$22,"n.m.",IF($B359=Input!$C$22,100,100*(1+(G359/INDEX(G$18:G$1845,MATCH(Input!$C$22,$B$18:$B$1845,0))-1))))</f>
        <v>161.5</v>
      </c>
      <c r="I359" s="46">
        <f t="shared" si="15"/>
        <v>1.5503875968991832E-3</v>
      </c>
      <c r="J359" s="50">
        <f>IF($B359&gt;=Input!$C$22,100,"n.m.")</f>
        <v>100</v>
      </c>
    </row>
    <row r="360" spans="2:10" x14ac:dyDescent="0.15">
      <c r="B360" s="33">
        <f t="shared" si="17"/>
        <v>43854</v>
      </c>
      <c r="C360" s="160">
        <v>345</v>
      </c>
      <c r="D360" s="44">
        <f>IF($B360&lt;Input!$C$22,"n.m.",IF($B360=Input!$C$22,100,100*(1+(C360/INDEX(C$18:C$1845,MATCH(Input!$C$22,$B$18:$B$1845,0))-1))))</f>
        <v>345</v>
      </c>
      <c r="E360" s="52">
        <f t="shared" si="16"/>
        <v>2.9069767441860517E-3</v>
      </c>
      <c r="F360" s="164">
        <v>305119</v>
      </c>
      <c r="G360" s="163">
        <v>6450</v>
      </c>
      <c r="H360" s="48">
        <f>IF($B360&lt;Input!$C$22,"n.m.",IF($B360=Input!$C$22,100,100*(1+(G360/INDEX(G$18:G$1845,MATCH(Input!$C$22,$B$18:$B$1845,0))-1))))</f>
        <v>161.25</v>
      </c>
      <c r="I360" s="46">
        <f t="shared" si="15"/>
        <v>1.5527950310558758E-3</v>
      </c>
      <c r="J360" s="50">
        <f>IF($B360&gt;=Input!$C$22,100,"n.m.")</f>
        <v>100</v>
      </c>
    </row>
    <row r="361" spans="2:10" x14ac:dyDescent="0.15">
      <c r="B361" s="33">
        <f t="shared" si="17"/>
        <v>43853</v>
      </c>
      <c r="C361" s="160">
        <v>344</v>
      </c>
      <c r="D361" s="44">
        <f>IF($B361&lt;Input!$C$22,"n.m.",IF($B361=Input!$C$22,100,100*(1+(C361/INDEX(C$18:C$1845,MATCH(Input!$C$22,$B$18:$B$1845,0))-1))))</f>
        <v>344</v>
      </c>
      <c r="E361" s="52">
        <f t="shared" si="16"/>
        <v>2.9154518950438302E-3</v>
      </c>
      <c r="F361" s="164">
        <v>283020</v>
      </c>
      <c r="G361" s="163">
        <v>6440</v>
      </c>
      <c r="H361" s="48">
        <f>IF($B361&lt;Input!$C$22,"n.m.",IF($B361=Input!$C$22,100,100*(1+(G361/INDEX(G$18:G$1845,MATCH(Input!$C$22,$B$18:$B$1845,0))-1))))</f>
        <v>161</v>
      </c>
      <c r="I361" s="46">
        <f t="shared" si="15"/>
        <v>1.5552099533437946E-3</v>
      </c>
      <c r="J361" s="50">
        <f>IF($B361&gt;=Input!$C$22,100,"n.m.")</f>
        <v>100</v>
      </c>
    </row>
    <row r="362" spans="2:10" x14ac:dyDescent="0.15">
      <c r="B362" s="33">
        <f t="shared" si="17"/>
        <v>43852</v>
      </c>
      <c r="C362" s="160">
        <v>343</v>
      </c>
      <c r="D362" s="44">
        <f>IF($B362&lt;Input!$C$22,"n.m.",IF($B362=Input!$C$22,100,100*(1+(C362/INDEX(C$18:C$1845,MATCH(Input!$C$22,$B$18:$B$1845,0))-1))))</f>
        <v>343</v>
      </c>
      <c r="E362" s="52">
        <f t="shared" si="16"/>
        <v>2.9239766081872176E-3</v>
      </c>
      <c r="F362" s="164">
        <v>313134</v>
      </c>
      <c r="G362" s="163">
        <v>6430</v>
      </c>
      <c r="H362" s="48">
        <f>IF($B362&lt;Input!$C$22,"n.m.",IF($B362=Input!$C$22,100,100*(1+(G362/INDEX(G$18:G$1845,MATCH(Input!$C$22,$B$18:$B$1845,0))-1))))</f>
        <v>160.75</v>
      </c>
      <c r="I362" s="46">
        <f t="shared" si="15"/>
        <v>1.5576323987538387E-3</v>
      </c>
      <c r="J362" s="50">
        <f>IF($B362&gt;=Input!$C$22,100,"n.m.")</f>
        <v>100</v>
      </c>
    </row>
    <row r="363" spans="2:10" x14ac:dyDescent="0.15">
      <c r="B363" s="33">
        <f t="shared" si="17"/>
        <v>43851</v>
      </c>
      <c r="C363" s="160">
        <v>342</v>
      </c>
      <c r="D363" s="44">
        <f>IF($B363&lt;Input!$C$22,"n.m.",IF($B363=Input!$C$22,100,100*(1+(C363/INDEX(C$18:C$1845,MATCH(Input!$C$22,$B$18:$B$1845,0))-1))))</f>
        <v>342</v>
      </c>
      <c r="E363" s="52">
        <f t="shared" si="16"/>
        <v>2.9325513196480912E-3</v>
      </c>
      <c r="F363" s="164">
        <v>206033</v>
      </c>
      <c r="G363" s="163">
        <v>6420</v>
      </c>
      <c r="H363" s="48">
        <f>IF($B363&lt;Input!$C$22,"n.m.",IF($B363=Input!$C$22,100,100*(1+(G363/INDEX(G$18:G$1845,MATCH(Input!$C$22,$B$18:$B$1845,0))-1))))</f>
        <v>160.5</v>
      </c>
      <c r="I363" s="46">
        <f t="shared" si="15"/>
        <v>1.5600624024960652E-3</v>
      </c>
      <c r="J363" s="50">
        <f>IF($B363&gt;=Input!$C$22,100,"n.m.")</f>
        <v>100</v>
      </c>
    </row>
    <row r="364" spans="2:10" x14ac:dyDescent="0.15">
      <c r="B364" s="33">
        <f t="shared" si="17"/>
        <v>43850</v>
      </c>
      <c r="C364" s="160">
        <v>341</v>
      </c>
      <c r="D364" s="44">
        <f>IF($B364&lt;Input!$C$22,"n.m.",IF($B364=Input!$C$22,100,100*(1+(C364/INDEX(C$18:C$1845,MATCH(Input!$C$22,$B$18:$B$1845,0))-1))))</f>
        <v>341</v>
      </c>
      <c r="E364" s="52">
        <f t="shared" si="16"/>
        <v>2.9411764705882248E-3</v>
      </c>
      <c r="F364" s="164">
        <v>246868</v>
      </c>
      <c r="G364" s="163">
        <v>6410</v>
      </c>
      <c r="H364" s="48">
        <f>IF($B364&lt;Input!$C$22,"n.m.",IF($B364=Input!$C$22,100,100*(1+(G364/INDEX(G$18:G$1845,MATCH(Input!$C$22,$B$18:$B$1845,0))-1))))</f>
        <v>160.25</v>
      </c>
      <c r="I364" s="46">
        <f t="shared" si="15"/>
        <v>1.5624999999999112E-3</v>
      </c>
      <c r="J364" s="50">
        <f>IF($B364&gt;=Input!$C$22,100,"n.m.")</f>
        <v>100</v>
      </c>
    </row>
    <row r="365" spans="2:10" x14ac:dyDescent="0.15">
      <c r="B365" s="33">
        <f t="shared" si="17"/>
        <v>43849</v>
      </c>
      <c r="C365" s="160">
        <v>340</v>
      </c>
      <c r="D365" s="44">
        <f>IF($B365&lt;Input!$C$22,"n.m.",IF($B365=Input!$C$22,100,100*(1+(C365/INDEX(C$18:C$1845,MATCH(Input!$C$22,$B$18:$B$1845,0))-1))))</f>
        <v>340</v>
      </c>
      <c r="E365" s="52">
        <f t="shared" si="16"/>
        <v>2.9498525073745618E-3</v>
      </c>
      <c r="F365" s="164">
        <v>225529</v>
      </c>
      <c r="G365" s="163">
        <v>6400</v>
      </c>
      <c r="H365" s="48">
        <f>IF($B365&lt;Input!$C$22,"n.m.",IF($B365=Input!$C$22,100,100*(1+(G365/INDEX(G$18:G$1845,MATCH(Input!$C$22,$B$18:$B$1845,0))-1))))</f>
        <v>160</v>
      </c>
      <c r="I365" s="46">
        <f t="shared" si="15"/>
        <v>1.5649452269170805E-3</v>
      </c>
      <c r="J365" s="50">
        <f>IF($B365&gt;=Input!$C$22,100,"n.m.")</f>
        <v>100</v>
      </c>
    </row>
    <row r="366" spans="2:10" x14ac:dyDescent="0.15">
      <c r="B366" s="33">
        <f t="shared" si="17"/>
        <v>43848</v>
      </c>
      <c r="C366" s="160">
        <v>339</v>
      </c>
      <c r="D366" s="44">
        <f>IF($B366&lt;Input!$C$22,"n.m.",IF($B366=Input!$C$22,100,100*(1+(C366/INDEX(C$18:C$1845,MATCH(Input!$C$22,$B$18:$B$1845,0))-1))))</f>
        <v>339</v>
      </c>
      <c r="E366" s="52">
        <f t="shared" si="16"/>
        <v>2.9585798816567088E-3</v>
      </c>
      <c r="F366" s="164">
        <v>309701</v>
      </c>
      <c r="G366" s="163">
        <v>6390</v>
      </c>
      <c r="H366" s="48">
        <f>IF($B366&lt;Input!$C$22,"n.m.",IF($B366=Input!$C$22,100,100*(1+(G366/INDEX(G$18:G$1845,MATCH(Input!$C$22,$B$18:$B$1845,0))-1))))</f>
        <v>159.75</v>
      </c>
      <c r="I366" s="46">
        <f t="shared" si="15"/>
        <v>1.5673981191222097E-3</v>
      </c>
      <c r="J366" s="50">
        <f>IF($B366&gt;=Input!$C$22,100,"n.m.")</f>
        <v>100</v>
      </c>
    </row>
    <row r="367" spans="2:10" x14ac:dyDescent="0.15">
      <c r="B367" s="33">
        <f t="shared" si="17"/>
        <v>43847</v>
      </c>
      <c r="C367" s="160">
        <v>338</v>
      </c>
      <c r="D367" s="44">
        <f>IF($B367&lt;Input!$C$22,"n.m.",IF($B367=Input!$C$22,100,100*(1+(C367/INDEX(C$18:C$1845,MATCH(Input!$C$22,$B$18:$B$1845,0))-1))))</f>
        <v>338</v>
      </c>
      <c r="E367" s="52">
        <f t="shared" si="16"/>
        <v>2.9673590504450953E-3</v>
      </c>
      <c r="F367" s="164">
        <v>433755</v>
      </c>
      <c r="G367" s="163">
        <v>6380</v>
      </c>
      <c r="H367" s="48">
        <f>IF($B367&lt;Input!$C$22,"n.m.",IF($B367=Input!$C$22,100,100*(1+(G367/INDEX(G$18:G$1845,MATCH(Input!$C$22,$B$18:$B$1845,0))-1))))</f>
        <v>159.5</v>
      </c>
      <c r="I367" s="46">
        <f t="shared" si="15"/>
        <v>1.5698587127157548E-3</v>
      </c>
      <c r="J367" s="50">
        <f>IF($B367&gt;=Input!$C$22,100,"n.m.")</f>
        <v>100</v>
      </c>
    </row>
    <row r="368" spans="2:10" x14ac:dyDescent="0.15">
      <c r="B368" s="33">
        <f t="shared" si="17"/>
        <v>43846</v>
      </c>
      <c r="C368" s="160">
        <v>337</v>
      </c>
      <c r="D368" s="44">
        <f>IF($B368&lt;Input!$C$22,"n.m.",IF($B368=Input!$C$22,100,100*(1+(C368/INDEX(C$18:C$1845,MATCH(Input!$C$22,$B$18:$B$1845,0))-1))))</f>
        <v>337</v>
      </c>
      <c r="E368" s="52">
        <f t="shared" si="16"/>
        <v>2.9761904761904656E-3</v>
      </c>
      <c r="F368" s="164">
        <v>290473</v>
      </c>
      <c r="G368" s="163">
        <v>6370</v>
      </c>
      <c r="H368" s="48">
        <f>IF($B368&lt;Input!$C$22,"n.m.",IF($B368=Input!$C$22,100,100*(1+(G368/INDEX(G$18:G$1845,MATCH(Input!$C$22,$B$18:$B$1845,0))-1))))</f>
        <v>159.25</v>
      </c>
      <c r="I368" s="46">
        <f t="shared" si="15"/>
        <v>1.5723270440251014E-3</v>
      </c>
      <c r="J368" s="50">
        <f>IF($B368&gt;=Input!$C$22,100,"n.m.")</f>
        <v>100</v>
      </c>
    </row>
    <row r="369" spans="2:10" x14ac:dyDescent="0.15">
      <c r="B369" s="33">
        <f t="shared" si="17"/>
        <v>43845</v>
      </c>
      <c r="C369" s="160">
        <v>336</v>
      </c>
      <c r="D369" s="44">
        <f>IF($B369&lt;Input!$C$22,"n.m.",IF($B369=Input!$C$22,100,100*(1+(C369/INDEX(C$18:C$1845,MATCH(Input!$C$22,$B$18:$B$1845,0))-1))))</f>
        <v>336</v>
      </c>
      <c r="E369" s="52">
        <f t="shared" si="16"/>
        <v>2.9850746268655914E-3</v>
      </c>
      <c r="F369" s="164">
        <v>412385</v>
      </c>
      <c r="G369" s="163">
        <v>6360</v>
      </c>
      <c r="H369" s="48">
        <f>IF($B369&lt;Input!$C$22,"n.m.",IF($B369=Input!$C$22,100,100*(1+(G369/INDEX(G$18:G$1845,MATCH(Input!$C$22,$B$18:$B$1845,0))-1))))</f>
        <v>159</v>
      </c>
      <c r="I369" s="46">
        <f t="shared" si="15"/>
        <v>1.5748031496063408E-3</v>
      </c>
      <c r="J369" s="50">
        <f>IF($B369&gt;=Input!$C$22,100,"n.m.")</f>
        <v>100</v>
      </c>
    </row>
    <row r="370" spans="2:10" x14ac:dyDescent="0.15">
      <c r="B370" s="33">
        <f t="shared" si="17"/>
        <v>43844</v>
      </c>
      <c r="C370" s="160">
        <v>335</v>
      </c>
      <c r="D370" s="44">
        <f>IF($B370&lt;Input!$C$22,"n.m.",IF($B370=Input!$C$22,100,100*(1+(C370/INDEX(C$18:C$1845,MATCH(Input!$C$22,$B$18:$B$1845,0))-1))))</f>
        <v>335</v>
      </c>
      <c r="E370" s="52">
        <f t="shared" si="16"/>
        <v>2.9940119760478723E-3</v>
      </c>
      <c r="F370" s="164">
        <v>215404</v>
      </c>
      <c r="G370" s="163">
        <v>6350</v>
      </c>
      <c r="H370" s="48">
        <f>IF($B370&lt;Input!$C$22,"n.m.",IF($B370=Input!$C$22,100,100*(1+(G370/INDEX(G$18:G$1845,MATCH(Input!$C$22,$B$18:$B$1845,0))-1))))</f>
        <v>158.75</v>
      </c>
      <c r="I370" s="46">
        <f t="shared" si="15"/>
        <v>1.577287066246047E-3</v>
      </c>
      <c r="J370" s="50">
        <f>IF($B370&gt;=Input!$C$22,100,"n.m.")</f>
        <v>100</v>
      </c>
    </row>
    <row r="371" spans="2:10" x14ac:dyDescent="0.15">
      <c r="B371" s="33">
        <f t="shared" si="17"/>
        <v>43843</v>
      </c>
      <c r="C371" s="160">
        <v>334</v>
      </c>
      <c r="D371" s="44">
        <f>IF($B371&lt;Input!$C$22,"n.m.",IF($B371=Input!$C$22,100,100*(1+(C371/INDEX(C$18:C$1845,MATCH(Input!$C$22,$B$18:$B$1845,0))-1))))</f>
        <v>334</v>
      </c>
      <c r="E371" s="52">
        <f t="shared" si="16"/>
        <v>3.0030030030030463E-3</v>
      </c>
      <c r="F371" s="164">
        <v>306996</v>
      </c>
      <c r="G371" s="163">
        <v>6340</v>
      </c>
      <c r="H371" s="48">
        <f>IF($B371&lt;Input!$C$22,"n.m.",IF($B371=Input!$C$22,100,100*(1+(G371/INDEX(G$18:G$1845,MATCH(Input!$C$22,$B$18:$B$1845,0))-1))))</f>
        <v>158.5</v>
      </c>
      <c r="I371" s="46">
        <f t="shared" si="15"/>
        <v>1.5797788309637184E-3</v>
      </c>
      <c r="J371" s="50">
        <f>IF($B371&gt;=Input!$C$22,100,"n.m.")</f>
        <v>100</v>
      </c>
    </row>
    <row r="372" spans="2:10" x14ac:dyDescent="0.15">
      <c r="B372" s="33">
        <f t="shared" si="17"/>
        <v>43842</v>
      </c>
      <c r="C372" s="160">
        <v>333</v>
      </c>
      <c r="D372" s="44">
        <f>IF($B372&lt;Input!$C$22,"n.m.",IF($B372=Input!$C$22,100,100*(1+(C372/INDEX(C$18:C$1845,MATCH(Input!$C$22,$B$18:$B$1845,0))-1))))</f>
        <v>333</v>
      </c>
      <c r="E372" s="52">
        <f t="shared" si="16"/>
        <v>3.0120481927711218E-3</v>
      </c>
      <c r="F372" s="164">
        <v>249900</v>
      </c>
      <c r="G372" s="163">
        <v>6330</v>
      </c>
      <c r="H372" s="48">
        <f>IF($B372&lt;Input!$C$22,"n.m.",IF($B372=Input!$C$22,100,100*(1+(G372/INDEX(G$18:G$1845,MATCH(Input!$C$22,$B$18:$B$1845,0))-1))))</f>
        <v>158.25</v>
      </c>
      <c r="I372" s="46">
        <f t="shared" si="15"/>
        <v>1.5822784810126667E-3</v>
      </c>
      <c r="J372" s="50">
        <f>IF($B372&gt;=Input!$C$22,100,"n.m.")</f>
        <v>100</v>
      </c>
    </row>
    <row r="373" spans="2:10" x14ac:dyDescent="0.15">
      <c r="B373" s="33">
        <f t="shared" si="17"/>
        <v>43841</v>
      </c>
      <c r="C373" s="160">
        <v>332</v>
      </c>
      <c r="D373" s="44">
        <f>IF($B373&lt;Input!$C$22,"n.m.",IF($B373=Input!$C$22,100,100*(1+(C373/INDEX(C$18:C$1845,MATCH(Input!$C$22,$B$18:$B$1845,0))-1))))</f>
        <v>332</v>
      </c>
      <c r="E373" s="52">
        <f t="shared" si="16"/>
        <v>3.0211480362538623E-3</v>
      </c>
      <c r="F373" s="164">
        <v>268503</v>
      </c>
      <c r="G373" s="163">
        <v>6320</v>
      </c>
      <c r="H373" s="48">
        <f>IF($B373&lt;Input!$C$22,"n.m.",IF($B373=Input!$C$22,100,100*(1+(G373/INDEX(G$18:G$1845,MATCH(Input!$C$22,$B$18:$B$1845,0))-1))))</f>
        <v>158</v>
      </c>
      <c r="I373" s="46">
        <f t="shared" si="15"/>
        <v>1.5847860538826808E-3</v>
      </c>
      <c r="J373" s="50">
        <f>IF($B373&gt;=Input!$C$22,100,"n.m.")</f>
        <v>100</v>
      </c>
    </row>
    <row r="374" spans="2:10" x14ac:dyDescent="0.15">
      <c r="B374" s="33">
        <f t="shared" si="17"/>
        <v>43840</v>
      </c>
      <c r="C374" s="160">
        <v>331</v>
      </c>
      <c r="D374" s="44">
        <f>IF($B374&lt;Input!$C$22,"n.m.",IF($B374=Input!$C$22,100,100*(1+(C374/INDEX(C$18:C$1845,MATCH(Input!$C$22,$B$18:$B$1845,0))-1))))</f>
        <v>331</v>
      </c>
      <c r="E374" s="52">
        <f t="shared" si="16"/>
        <v>3.0303030303029388E-3</v>
      </c>
      <c r="F374" s="164">
        <v>381808</v>
      </c>
      <c r="G374" s="163">
        <v>6310</v>
      </c>
      <c r="H374" s="48">
        <f>IF($B374&lt;Input!$C$22,"n.m.",IF($B374=Input!$C$22,100,100*(1+(G374/INDEX(G$18:G$1845,MATCH(Input!$C$22,$B$18:$B$1845,0))-1))))</f>
        <v>157.75</v>
      </c>
      <c r="I374" s="46">
        <f t="shared" si="15"/>
        <v>1.5873015873015817E-3</v>
      </c>
      <c r="J374" s="50">
        <f>IF($B374&gt;=Input!$C$22,100,"n.m.")</f>
        <v>100</v>
      </c>
    </row>
    <row r="375" spans="2:10" x14ac:dyDescent="0.15">
      <c r="B375" s="33">
        <f t="shared" si="17"/>
        <v>43839</v>
      </c>
      <c r="C375" s="160">
        <v>330</v>
      </c>
      <c r="D375" s="44">
        <f>IF($B375&lt;Input!$C$22,"n.m.",IF($B375=Input!$C$22,100,100*(1+(C375/INDEX(C$18:C$1845,MATCH(Input!$C$22,$B$18:$B$1845,0))-1))))</f>
        <v>330</v>
      </c>
      <c r="E375" s="52">
        <f t="shared" si="16"/>
        <v>3.0395136778116338E-3</v>
      </c>
      <c r="F375" s="164">
        <v>254371</v>
      </c>
      <c r="G375" s="163">
        <v>6300</v>
      </c>
      <c r="H375" s="48">
        <f>IF($B375&lt;Input!$C$22,"n.m.",IF($B375=Input!$C$22,100,100*(1+(G375/INDEX(G$18:G$1845,MATCH(Input!$C$22,$B$18:$B$1845,0))-1))))</f>
        <v>157.5</v>
      </c>
      <c r="I375" s="46">
        <f t="shared" si="15"/>
        <v>1.5898251192367763E-3</v>
      </c>
      <c r="J375" s="50">
        <f>IF($B375&gt;=Input!$C$22,100,"n.m.")</f>
        <v>100</v>
      </c>
    </row>
    <row r="376" spans="2:10" x14ac:dyDescent="0.15">
      <c r="B376" s="33">
        <f t="shared" si="17"/>
        <v>43838</v>
      </c>
      <c r="C376" s="160">
        <v>329</v>
      </c>
      <c r="D376" s="44">
        <f>IF($B376&lt;Input!$C$22,"n.m.",IF($B376=Input!$C$22,100,100*(1+(C376/INDEX(C$18:C$1845,MATCH(Input!$C$22,$B$18:$B$1845,0))-1))))</f>
        <v>329</v>
      </c>
      <c r="E376" s="52">
        <f t="shared" si="16"/>
        <v>3.0487804878047697E-3</v>
      </c>
      <c r="F376" s="164">
        <v>355115</v>
      </c>
      <c r="G376" s="163">
        <v>6290</v>
      </c>
      <c r="H376" s="48">
        <f>IF($B376&lt;Input!$C$22,"n.m.",IF($B376=Input!$C$22,100,100*(1+(G376/INDEX(G$18:G$1845,MATCH(Input!$C$22,$B$18:$B$1845,0))-1))))</f>
        <v>157.25</v>
      </c>
      <c r="I376" s="46">
        <f t="shared" si="15"/>
        <v>1.5923566878981443E-3</v>
      </c>
      <c r="J376" s="50">
        <f>IF($B376&gt;=Input!$C$22,100,"n.m.")</f>
        <v>100</v>
      </c>
    </row>
    <row r="377" spans="2:10" x14ac:dyDescent="0.15">
      <c r="B377" s="33">
        <f t="shared" si="17"/>
        <v>43837</v>
      </c>
      <c r="C377" s="160">
        <v>328</v>
      </c>
      <c r="D377" s="44">
        <f>IF($B377&lt;Input!$C$22,"n.m.",IF($B377=Input!$C$22,100,100*(1+(C377/INDEX(C$18:C$1845,MATCH(Input!$C$22,$B$18:$B$1845,0))-1))))</f>
        <v>328</v>
      </c>
      <c r="E377" s="52">
        <f t="shared" si="16"/>
        <v>3.0581039755350758E-3</v>
      </c>
      <c r="F377" s="164">
        <v>370761</v>
      </c>
      <c r="G377" s="163">
        <v>6280</v>
      </c>
      <c r="H377" s="48">
        <f>IF($B377&lt;Input!$C$22,"n.m.",IF($B377=Input!$C$22,100,100*(1+(G377/INDEX(G$18:G$1845,MATCH(Input!$C$22,$B$18:$B$1845,0))-1))))</f>
        <v>157</v>
      </c>
      <c r="I377" s="46">
        <f t="shared" si="15"/>
        <v>1.5948963317384823E-3</v>
      </c>
      <c r="J377" s="50">
        <f>IF($B377&gt;=Input!$C$22,100,"n.m.")</f>
        <v>100</v>
      </c>
    </row>
    <row r="378" spans="2:10" x14ac:dyDescent="0.15">
      <c r="B378" s="33">
        <f t="shared" si="17"/>
        <v>43836</v>
      </c>
      <c r="C378" s="160">
        <v>327</v>
      </c>
      <c r="D378" s="44">
        <f>IF($B378&lt;Input!$C$22,"n.m.",IF($B378=Input!$C$22,100,100*(1+(C378/INDEX(C$18:C$1845,MATCH(Input!$C$22,$B$18:$B$1845,0))-1))))</f>
        <v>327</v>
      </c>
      <c r="E378" s="52">
        <f t="shared" si="16"/>
        <v>3.0674846625766694E-3</v>
      </c>
      <c r="F378" s="164">
        <v>491108</v>
      </c>
      <c r="G378" s="163">
        <v>6270</v>
      </c>
      <c r="H378" s="48">
        <f>IF($B378&lt;Input!$C$22,"n.m.",IF($B378=Input!$C$22,100,100*(1+(G378/INDEX(G$18:G$1845,MATCH(Input!$C$22,$B$18:$B$1845,0))-1))))</f>
        <v>156.75</v>
      </c>
      <c r="I378" s="46">
        <f t="shared" si="15"/>
        <v>1.5974440894568342E-3</v>
      </c>
      <c r="J378" s="50">
        <f>IF($B378&gt;=Input!$C$22,100,"n.m.")</f>
        <v>100</v>
      </c>
    </row>
    <row r="379" spans="2:10" x14ac:dyDescent="0.15">
      <c r="B379" s="33">
        <f t="shared" si="17"/>
        <v>43835</v>
      </c>
      <c r="C379" s="160">
        <v>326</v>
      </c>
      <c r="D379" s="44">
        <f>IF($B379&lt;Input!$C$22,"n.m.",IF($B379=Input!$C$22,100,100*(1+(C379/INDEX(C$18:C$1845,MATCH(Input!$C$22,$B$18:$B$1845,0))-1))))</f>
        <v>326</v>
      </c>
      <c r="E379" s="52">
        <f t="shared" si="16"/>
        <v>3.0769230769229772E-3</v>
      </c>
      <c r="F379" s="164">
        <v>477795</v>
      </c>
      <c r="G379" s="163">
        <v>6260</v>
      </c>
      <c r="H379" s="48">
        <f>IF($B379&lt;Input!$C$22,"n.m.",IF($B379=Input!$C$22,100,100*(1+(G379/INDEX(G$18:G$1845,MATCH(Input!$C$22,$B$18:$B$1845,0))-1))))</f>
        <v>156.5</v>
      </c>
      <c r="I379" s="46">
        <f t="shared" si="15"/>
        <v>1.6000000000000458E-3</v>
      </c>
      <c r="J379" s="50">
        <f>IF($B379&gt;=Input!$C$22,100,"n.m.")</f>
        <v>100</v>
      </c>
    </row>
    <row r="380" spans="2:10" x14ac:dyDescent="0.15">
      <c r="B380" s="33">
        <f t="shared" si="17"/>
        <v>43834</v>
      </c>
      <c r="C380" s="160">
        <v>325</v>
      </c>
      <c r="D380" s="44">
        <f>IF($B380&lt;Input!$C$22,"n.m.",IF($B380=Input!$C$22,100,100*(1+(C380/INDEX(C$18:C$1845,MATCH(Input!$C$22,$B$18:$B$1845,0))-1))))</f>
        <v>325</v>
      </c>
      <c r="E380" s="52">
        <f t="shared" si="16"/>
        <v>3.0864197530864335E-3</v>
      </c>
      <c r="F380" s="164">
        <v>497795</v>
      </c>
      <c r="G380" s="163">
        <v>6250</v>
      </c>
      <c r="H380" s="48">
        <f>IF($B380&lt;Input!$C$22,"n.m.",IF($B380=Input!$C$22,100,100*(1+(G380/INDEX(G$18:G$1845,MATCH(Input!$C$22,$B$18:$B$1845,0))-1))))</f>
        <v>156.25</v>
      </c>
      <c r="I380" s="46">
        <f t="shared" si="15"/>
        <v>1.6025641025640969E-3</v>
      </c>
      <c r="J380" s="50">
        <f>IF($B380&gt;=Input!$C$22,100,"n.m.")</f>
        <v>100</v>
      </c>
    </row>
    <row r="381" spans="2:10" x14ac:dyDescent="0.15">
      <c r="B381" s="33">
        <f t="shared" si="17"/>
        <v>43833</v>
      </c>
      <c r="C381" s="160">
        <v>324</v>
      </c>
      <c r="D381" s="44">
        <f>IF($B381&lt;Input!$C$22,"n.m.",IF($B381=Input!$C$22,100,100*(1+(C381/INDEX(C$18:C$1845,MATCH(Input!$C$22,$B$18:$B$1845,0))-1))))</f>
        <v>324</v>
      </c>
      <c r="E381" s="52">
        <f t="shared" si="16"/>
        <v>3.0959752321981782E-3</v>
      </c>
      <c r="F381" s="164">
        <v>207787</v>
      </c>
      <c r="G381" s="163">
        <v>6240</v>
      </c>
      <c r="H381" s="48">
        <f>IF($B381&lt;Input!$C$22,"n.m.",IF($B381=Input!$C$22,100,100*(1+(G381/INDEX(G$18:G$1845,MATCH(Input!$C$22,$B$18:$B$1845,0))-1))))</f>
        <v>156</v>
      </c>
      <c r="I381" s="46">
        <f t="shared" si="15"/>
        <v>1.6051364365972098E-3</v>
      </c>
      <c r="J381" s="50">
        <f>IF($B381&gt;=Input!$C$22,100,"n.m.")</f>
        <v>100</v>
      </c>
    </row>
    <row r="382" spans="2:10" x14ac:dyDescent="0.15">
      <c r="B382" s="33">
        <f t="shared" si="17"/>
        <v>43832</v>
      </c>
      <c r="C382" s="160">
        <v>323</v>
      </c>
      <c r="D382" s="44">
        <f>IF($B382&lt;Input!$C$22,"n.m.",IF($B382=Input!$C$22,100,100*(1+(C382/INDEX(C$18:C$1845,MATCH(Input!$C$22,$B$18:$B$1845,0))-1))))</f>
        <v>323</v>
      </c>
      <c r="E382" s="52">
        <f t="shared" si="16"/>
        <v>3.1055900621117516E-3</v>
      </c>
      <c r="F382" s="164">
        <v>330719</v>
      </c>
      <c r="G382" s="163">
        <v>6230</v>
      </c>
      <c r="H382" s="48">
        <f>IF($B382&lt;Input!$C$22,"n.m.",IF($B382=Input!$C$22,100,100*(1+(G382/INDEX(G$18:G$1845,MATCH(Input!$C$22,$B$18:$B$1845,0))-1))))</f>
        <v>155.75</v>
      </c>
      <c r="I382" s="46">
        <f t="shared" si="15"/>
        <v>1.607717041800738E-3</v>
      </c>
      <c r="J382" s="50">
        <f>IF($B382&gt;=Input!$C$22,100,"n.m.")</f>
        <v>100</v>
      </c>
    </row>
    <row r="383" spans="2:10" x14ac:dyDescent="0.15">
      <c r="B383" s="33">
        <f t="shared" si="17"/>
        <v>43831</v>
      </c>
      <c r="C383" s="160">
        <v>322</v>
      </c>
      <c r="D383" s="44">
        <f>IF($B383&lt;Input!$C$22,"n.m.",IF($B383=Input!$C$22,100,100*(1+(C383/INDEX(C$18:C$1845,MATCH(Input!$C$22,$B$18:$B$1845,0))-1))))</f>
        <v>322</v>
      </c>
      <c r="E383" s="52">
        <f t="shared" si="16"/>
        <v>3.1152647975076775E-3</v>
      </c>
      <c r="F383" s="164">
        <v>318164</v>
      </c>
      <c r="G383" s="163">
        <v>6220</v>
      </c>
      <c r="H383" s="48">
        <f>IF($B383&lt;Input!$C$22,"n.m.",IF($B383=Input!$C$22,100,100*(1+(G383/INDEX(G$18:G$1845,MATCH(Input!$C$22,$B$18:$B$1845,0))-1))))</f>
        <v>155.5</v>
      </c>
      <c r="I383" s="46">
        <f t="shared" si="15"/>
        <v>1.6103059581320522E-3</v>
      </c>
      <c r="J383" s="50">
        <f>IF($B383&gt;=Input!$C$22,100,"n.m.")</f>
        <v>100</v>
      </c>
    </row>
    <row r="384" spans="2:10" x14ac:dyDescent="0.15">
      <c r="B384" s="33">
        <f t="shared" si="17"/>
        <v>43830</v>
      </c>
      <c r="C384" s="160">
        <v>321</v>
      </c>
      <c r="D384" s="44">
        <f>IF($B384&lt;Input!$C$22,"n.m.",IF($B384=Input!$C$22,100,100*(1+(C384/INDEX(C$18:C$1845,MATCH(Input!$C$22,$B$18:$B$1845,0))-1))))</f>
        <v>321</v>
      </c>
      <c r="E384" s="52">
        <f t="shared" si="16"/>
        <v>3.1250000000000444E-3</v>
      </c>
      <c r="F384" s="164">
        <v>287178</v>
      </c>
      <c r="G384" s="163">
        <v>6210</v>
      </c>
      <c r="H384" s="48">
        <f>IF($B384&lt;Input!$C$22,"n.m.",IF($B384=Input!$C$22,100,100*(1+(G384/INDEX(G$18:G$1845,MATCH(Input!$C$22,$B$18:$B$1845,0))-1))))</f>
        <v>155.25</v>
      </c>
      <c r="I384" s="46">
        <f t="shared" si="15"/>
        <v>1.612903225806539E-3</v>
      </c>
      <c r="J384" s="50">
        <f>IF($B384&gt;=Input!$C$22,100,"n.m.")</f>
        <v>100</v>
      </c>
    </row>
    <row r="385" spans="2:10" x14ac:dyDescent="0.15">
      <c r="B385" s="33">
        <f t="shared" si="17"/>
        <v>43829</v>
      </c>
      <c r="C385" s="160">
        <v>320</v>
      </c>
      <c r="D385" s="44">
        <f>IF($B385&lt;Input!$C$22,"n.m.",IF($B385=Input!$C$22,100,100*(1+(C385/INDEX(C$18:C$1845,MATCH(Input!$C$22,$B$18:$B$1845,0))-1))))</f>
        <v>320</v>
      </c>
      <c r="E385" s="52">
        <f t="shared" si="16"/>
        <v>3.1347962382444194E-3</v>
      </c>
      <c r="F385" s="164">
        <v>432228</v>
      </c>
      <c r="G385" s="163">
        <v>6200</v>
      </c>
      <c r="H385" s="48">
        <f>IF($B385&lt;Input!$C$22,"n.m.",IF($B385=Input!$C$22,100,100*(1+(G385/INDEX(G$18:G$1845,MATCH(Input!$C$22,$B$18:$B$1845,0))-1))))</f>
        <v>155</v>
      </c>
      <c r="I385" s="46">
        <f t="shared" si="15"/>
        <v>1.615508885298933E-3</v>
      </c>
      <c r="J385" s="50">
        <f>IF($B385&gt;=Input!$C$22,100,"n.m.")</f>
        <v>100</v>
      </c>
    </row>
    <row r="386" spans="2:10" x14ac:dyDescent="0.15">
      <c r="B386" s="33">
        <f t="shared" si="17"/>
        <v>43828</v>
      </c>
      <c r="C386" s="160">
        <v>319</v>
      </c>
      <c r="D386" s="44">
        <f>IF($B386&lt;Input!$C$22,"n.m.",IF($B386=Input!$C$22,100,100*(1+(C386/INDEX(C$18:C$1845,MATCH(Input!$C$22,$B$18:$B$1845,0))-1))))</f>
        <v>319</v>
      </c>
      <c r="E386" s="52">
        <f t="shared" si="16"/>
        <v>3.1446540880504248E-3</v>
      </c>
      <c r="F386" s="164">
        <v>326002</v>
      </c>
      <c r="G386" s="163">
        <v>6190</v>
      </c>
      <c r="H386" s="48">
        <f>IF($B386&lt;Input!$C$22,"n.m.",IF($B386=Input!$C$22,100,100*(1+(G386/INDEX(G$18:G$1845,MATCH(Input!$C$22,$B$18:$B$1845,0))-1))))</f>
        <v>154.75</v>
      </c>
      <c r="I386" s="46">
        <f t="shared" si="15"/>
        <v>1.6181229773462036E-3</v>
      </c>
      <c r="J386" s="50">
        <f>IF($B386&gt;=Input!$C$22,100,"n.m.")</f>
        <v>100</v>
      </c>
    </row>
    <row r="387" spans="2:10" x14ac:dyDescent="0.15">
      <c r="B387" s="33">
        <f t="shared" si="17"/>
        <v>43827</v>
      </c>
      <c r="C387" s="160">
        <v>318</v>
      </c>
      <c r="D387" s="44">
        <f>IF($B387&lt;Input!$C$22,"n.m.",IF($B387=Input!$C$22,100,100*(1+(C387/INDEX(C$18:C$1845,MATCH(Input!$C$22,$B$18:$B$1845,0))-1))))</f>
        <v>318</v>
      </c>
      <c r="E387" s="52">
        <f t="shared" si="16"/>
        <v>3.154574132492094E-3</v>
      </c>
      <c r="F387" s="164">
        <v>218760</v>
      </c>
      <c r="G387" s="163">
        <v>6180</v>
      </c>
      <c r="H387" s="48">
        <f>IF($B387&lt;Input!$C$22,"n.m.",IF($B387=Input!$C$22,100,100*(1+(G387/INDEX(G$18:G$1845,MATCH(Input!$C$22,$B$18:$B$1845,0))-1))))</f>
        <v>154.5</v>
      </c>
      <c r="I387" s="46">
        <f t="shared" si="15"/>
        <v>1.6207455429497752E-3</v>
      </c>
      <c r="J387" s="50">
        <f>IF($B387&gt;=Input!$C$22,100,"n.m.")</f>
        <v>100</v>
      </c>
    </row>
    <row r="388" spans="2:10" x14ac:dyDescent="0.15">
      <c r="B388" s="33">
        <f t="shared" si="17"/>
        <v>43826</v>
      </c>
      <c r="C388" s="160">
        <v>317</v>
      </c>
      <c r="D388" s="44">
        <f>IF($B388&lt;Input!$C$22,"n.m.",IF($B388=Input!$C$22,100,100*(1+(C388/INDEX(C$18:C$1845,MATCH(Input!$C$22,$B$18:$B$1845,0))-1))))</f>
        <v>317</v>
      </c>
      <c r="E388" s="52">
        <f t="shared" si="16"/>
        <v>3.1645569620253333E-3</v>
      </c>
      <c r="F388" s="164">
        <v>368318</v>
      </c>
      <c r="G388" s="163">
        <v>6170</v>
      </c>
      <c r="H388" s="48">
        <f>IF($B388&lt;Input!$C$22,"n.m.",IF($B388=Input!$C$22,100,100*(1+(G388/INDEX(G$18:G$1845,MATCH(Input!$C$22,$B$18:$B$1845,0))-1))))</f>
        <v>154.25</v>
      </c>
      <c r="I388" s="46">
        <f t="shared" si="15"/>
        <v>1.6233766233766378E-3</v>
      </c>
      <c r="J388" s="50">
        <f>IF($B388&gt;=Input!$C$22,100,"n.m.")</f>
        <v>100</v>
      </c>
    </row>
    <row r="389" spans="2:10" x14ac:dyDescent="0.15">
      <c r="B389" s="33">
        <f t="shared" si="17"/>
        <v>43825</v>
      </c>
      <c r="C389" s="160">
        <v>316</v>
      </c>
      <c r="D389" s="44">
        <f>IF($B389&lt;Input!$C$22,"n.m.",IF($B389=Input!$C$22,100,100*(1+(C389/INDEX(C$18:C$1845,MATCH(Input!$C$22,$B$18:$B$1845,0))-1))))</f>
        <v>316</v>
      </c>
      <c r="E389" s="52">
        <f t="shared" si="16"/>
        <v>3.1746031746031633E-3</v>
      </c>
      <c r="F389" s="164">
        <v>353245</v>
      </c>
      <c r="G389" s="163">
        <v>6160</v>
      </c>
      <c r="H389" s="48">
        <f>IF($B389&lt;Input!$C$22,"n.m.",IF($B389=Input!$C$22,100,100*(1+(G389/INDEX(G$18:G$1845,MATCH(Input!$C$22,$B$18:$B$1845,0))-1))))</f>
        <v>154</v>
      </c>
      <c r="I389" s="46">
        <f t="shared" si="15"/>
        <v>1.6260162601626771E-3</v>
      </c>
      <c r="J389" s="50">
        <f>IF($B389&gt;=Input!$C$22,100,"n.m.")</f>
        <v>100</v>
      </c>
    </row>
    <row r="390" spans="2:10" x14ac:dyDescent="0.15">
      <c r="B390" s="33">
        <f t="shared" si="17"/>
        <v>43824</v>
      </c>
      <c r="C390" s="160">
        <v>315</v>
      </c>
      <c r="D390" s="44">
        <f>IF($B390&lt;Input!$C$22,"n.m.",IF($B390=Input!$C$22,100,100*(1+(C390/INDEX(C$18:C$1845,MATCH(Input!$C$22,$B$18:$B$1845,0))-1))))</f>
        <v>315</v>
      </c>
      <c r="E390" s="52">
        <f t="shared" si="16"/>
        <v>3.1847133757962887E-3</v>
      </c>
      <c r="F390" s="164">
        <v>264251</v>
      </c>
      <c r="G390" s="163">
        <v>6150</v>
      </c>
      <c r="H390" s="48">
        <f>IF($B390&lt;Input!$C$22,"n.m.",IF($B390=Input!$C$22,100,100*(1+(G390/INDEX(G$18:G$1845,MATCH(Input!$C$22,$B$18:$B$1845,0))-1))))</f>
        <v>153.75</v>
      </c>
      <c r="I390" s="46">
        <f t="shared" si="15"/>
        <v>1.6286644951140072E-3</v>
      </c>
      <c r="J390" s="50">
        <f>IF($B390&gt;=Input!$C$22,100,"n.m.")</f>
        <v>100</v>
      </c>
    </row>
    <row r="391" spans="2:10" x14ac:dyDescent="0.15">
      <c r="B391" s="33">
        <f t="shared" si="17"/>
        <v>43823</v>
      </c>
      <c r="C391" s="160">
        <v>314</v>
      </c>
      <c r="D391" s="44">
        <f>IF($B391&lt;Input!$C$22,"n.m.",IF($B391=Input!$C$22,100,100*(1+(C391/INDEX(C$18:C$1845,MATCH(Input!$C$22,$B$18:$B$1845,0))-1))))</f>
        <v>314</v>
      </c>
      <c r="E391" s="52">
        <f t="shared" si="16"/>
        <v>3.1948881789136685E-3</v>
      </c>
      <c r="F391" s="164">
        <v>204759</v>
      </c>
      <c r="G391" s="163">
        <v>6140</v>
      </c>
      <c r="H391" s="48">
        <f>IF($B391&lt;Input!$C$22,"n.m.",IF($B391=Input!$C$22,100,100*(1+(G391/INDEX(G$18:G$1845,MATCH(Input!$C$22,$B$18:$B$1845,0))-1))))</f>
        <v>153.5</v>
      </c>
      <c r="I391" s="46">
        <f t="shared" si="15"/>
        <v>1.6313213703098572E-3</v>
      </c>
      <c r="J391" s="50">
        <f>IF($B391&gt;=Input!$C$22,100,"n.m.")</f>
        <v>100</v>
      </c>
    </row>
    <row r="392" spans="2:10" x14ac:dyDescent="0.15">
      <c r="B392" s="33">
        <f t="shared" si="17"/>
        <v>43822</v>
      </c>
      <c r="C392" s="160">
        <v>313</v>
      </c>
      <c r="D392" s="44">
        <f>IF($B392&lt;Input!$C$22,"n.m.",IF($B392=Input!$C$22,100,100*(1+(C392/INDEX(C$18:C$1845,MATCH(Input!$C$22,$B$18:$B$1845,0))-1))))</f>
        <v>313</v>
      </c>
      <c r="E392" s="52">
        <f t="shared" si="16"/>
        <v>3.2051282051281937E-3</v>
      </c>
      <c r="F392" s="164">
        <v>277120</v>
      </c>
      <c r="G392" s="163">
        <v>6130</v>
      </c>
      <c r="H392" s="48">
        <f>IF($B392&lt;Input!$C$22,"n.m.",IF($B392=Input!$C$22,100,100*(1+(G392/INDEX(G$18:G$1845,MATCH(Input!$C$22,$B$18:$B$1845,0))-1))))</f>
        <v>153.25</v>
      </c>
      <c r="I392" s="46">
        <f t="shared" si="15"/>
        <v>1.6339869281045694E-3</v>
      </c>
      <c r="J392" s="50">
        <f>IF($B392&gt;=Input!$C$22,100,"n.m.")</f>
        <v>100</v>
      </c>
    </row>
    <row r="393" spans="2:10" x14ac:dyDescent="0.15">
      <c r="B393" s="33">
        <f t="shared" si="17"/>
        <v>43821</v>
      </c>
      <c r="C393" s="160">
        <v>312</v>
      </c>
      <c r="D393" s="44">
        <f>IF($B393&lt;Input!$C$22,"n.m.",IF($B393=Input!$C$22,100,100*(1+(C393/INDEX(C$18:C$1845,MATCH(Input!$C$22,$B$18:$B$1845,0))-1))))</f>
        <v>312</v>
      </c>
      <c r="E393" s="52">
        <f t="shared" si="16"/>
        <v>3.215434083601254E-3</v>
      </c>
      <c r="F393" s="164">
        <v>408765</v>
      </c>
      <c r="G393" s="163">
        <v>6120</v>
      </c>
      <c r="H393" s="48">
        <f>IF($B393&lt;Input!$C$22,"n.m.",IF($B393=Input!$C$22,100,100*(1+(G393/INDEX(G$18:G$1845,MATCH(Input!$C$22,$B$18:$B$1845,0))-1))))</f>
        <v>153</v>
      </c>
      <c r="I393" s="46">
        <f t="shared" si="15"/>
        <v>1.6366612111293755E-3</v>
      </c>
      <c r="J393" s="50">
        <f>IF($B393&gt;=Input!$C$22,100,"n.m.")</f>
        <v>100</v>
      </c>
    </row>
    <row r="394" spans="2:10" x14ac:dyDescent="0.15">
      <c r="B394" s="33">
        <f t="shared" si="17"/>
        <v>43820</v>
      </c>
      <c r="C394" s="160">
        <v>311</v>
      </c>
      <c r="D394" s="44">
        <f>IF($B394&lt;Input!$C$22,"n.m.",IF($B394=Input!$C$22,100,100*(1+(C394/INDEX(C$18:C$1845,MATCH(Input!$C$22,$B$18:$B$1845,0))-1))))</f>
        <v>311</v>
      </c>
      <c r="E394" s="52">
        <f t="shared" si="16"/>
        <v>3.225806451612856E-3</v>
      </c>
      <c r="F394" s="164">
        <v>299182</v>
      </c>
      <c r="G394" s="163">
        <v>6110</v>
      </c>
      <c r="H394" s="48">
        <f>IF($B394&lt;Input!$C$22,"n.m.",IF($B394=Input!$C$22,100,100*(1+(G394/INDEX(G$18:G$1845,MATCH(Input!$C$22,$B$18:$B$1845,0))-1))))</f>
        <v>152.75</v>
      </c>
      <c r="I394" s="46">
        <f t="shared" si="15"/>
        <v>1.6393442622950616E-3</v>
      </c>
      <c r="J394" s="50">
        <f>IF($B394&gt;=Input!$C$22,100,"n.m.")</f>
        <v>100</v>
      </c>
    </row>
    <row r="395" spans="2:10" x14ac:dyDescent="0.15">
      <c r="B395" s="33">
        <f t="shared" si="17"/>
        <v>43819</v>
      </c>
      <c r="C395" s="160">
        <v>310</v>
      </c>
      <c r="D395" s="44">
        <f>IF($B395&lt;Input!$C$22,"n.m.",IF($B395=Input!$C$22,100,100*(1+(C395/INDEX(C$18:C$1845,MATCH(Input!$C$22,$B$18:$B$1845,0))-1))))</f>
        <v>310</v>
      </c>
      <c r="E395" s="52">
        <f t="shared" si="16"/>
        <v>3.2362459546926292E-3</v>
      </c>
      <c r="F395" s="164">
        <v>231085</v>
      </c>
      <c r="G395" s="163">
        <v>6100</v>
      </c>
      <c r="H395" s="48">
        <f>IF($B395&lt;Input!$C$22,"n.m.",IF($B395=Input!$C$22,100,100*(1+(G395/INDEX(G$18:G$1845,MATCH(Input!$C$22,$B$18:$B$1845,0))-1))))</f>
        <v>152.5</v>
      </c>
      <c r="I395" s="46">
        <f t="shared" si="15"/>
        <v>1.6420361247948545E-3</v>
      </c>
      <c r="J395" s="50">
        <f>IF($B395&gt;=Input!$C$22,100,"n.m.")</f>
        <v>100</v>
      </c>
    </row>
    <row r="396" spans="2:10" x14ac:dyDescent="0.15">
      <c r="B396" s="33">
        <f t="shared" si="17"/>
        <v>43818</v>
      </c>
      <c r="C396" s="160">
        <v>309</v>
      </c>
      <c r="D396" s="44">
        <f>IF($B396&lt;Input!$C$22,"n.m.",IF($B396=Input!$C$22,100,100*(1+(C396/INDEX(C$18:C$1845,MATCH(Input!$C$22,$B$18:$B$1845,0))-1))))</f>
        <v>309</v>
      </c>
      <c r="E396" s="52">
        <f t="shared" si="16"/>
        <v>3.2467532467532756E-3</v>
      </c>
      <c r="F396" s="164">
        <v>210006</v>
      </c>
      <c r="G396" s="163">
        <v>6090</v>
      </c>
      <c r="H396" s="48">
        <f>IF($B396&lt;Input!$C$22,"n.m.",IF($B396=Input!$C$22,100,100*(1+(G396/INDEX(G$18:G$1845,MATCH(Input!$C$22,$B$18:$B$1845,0))-1))))</f>
        <v>152.25</v>
      </c>
      <c r="I396" s="46">
        <f t="shared" si="15"/>
        <v>1.6447368421053099E-3</v>
      </c>
      <c r="J396" s="50">
        <f>IF($B396&gt;=Input!$C$22,100,"n.m.")</f>
        <v>100</v>
      </c>
    </row>
    <row r="397" spans="2:10" x14ac:dyDescent="0.15">
      <c r="B397" s="33">
        <f t="shared" si="17"/>
        <v>43817</v>
      </c>
      <c r="C397" s="160">
        <v>308</v>
      </c>
      <c r="D397" s="44">
        <f>IF($B397&lt;Input!$C$22,"n.m.",IF($B397=Input!$C$22,100,100*(1+(C397/INDEX(C$18:C$1845,MATCH(Input!$C$22,$B$18:$B$1845,0))-1))))</f>
        <v>308</v>
      </c>
      <c r="E397" s="52">
        <f t="shared" si="16"/>
        <v>3.2573289902280145E-3</v>
      </c>
      <c r="F397" s="164">
        <v>301881</v>
      </c>
      <c r="G397" s="163">
        <v>6080</v>
      </c>
      <c r="H397" s="48">
        <f>IF($B397&lt;Input!$C$22,"n.m.",IF($B397=Input!$C$22,100,100*(1+(G397/INDEX(G$18:G$1845,MATCH(Input!$C$22,$B$18:$B$1845,0))-1))))</f>
        <v>152</v>
      </c>
      <c r="I397" s="46">
        <f t="shared" si="15"/>
        <v>1.6474464579900872E-3</v>
      </c>
      <c r="J397" s="50">
        <f>IF($B397&gt;=Input!$C$22,100,"n.m.")</f>
        <v>100</v>
      </c>
    </row>
    <row r="398" spans="2:10" x14ac:dyDescent="0.15">
      <c r="B398" s="33">
        <f t="shared" si="17"/>
        <v>43816</v>
      </c>
      <c r="C398" s="160">
        <v>307</v>
      </c>
      <c r="D398" s="44">
        <f>IF($B398&lt;Input!$C$22,"n.m.",IF($B398=Input!$C$22,100,100*(1+(C398/INDEX(C$18:C$1845,MATCH(Input!$C$22,$B$18:$B$1845,0))-1))))</f>
        <v>307</v>
      </c>
      <c r="E398" s="52">
        <f t="shared" si="16"/>
        <v>3.2679738562091387E-3</v>
      </c>
      <c r="F398" s="164">
        <v>235604</v>
      </c>
      <c r="G398" s="163">
        <v>6070</v>
      </c>
      <c r="H398" s="48">
        <f>IF($B398&lt;Input!$C$22,"n.m.",IF($B398=Input!$C$22,100,100*(1+(G398/INDEX(G$18:G$1845,MATCH(Input!$C$22,$B$18:$B$1845,0))-1))))</f>
        <v>151.75</v>
      </c>
      <c r="I398" s="46">
        <f t="shared" si="15"/>
        <v>1.6501650165017256E-3</v>
      </c>
      <c r="J398" s="50">
        <f>IF($B398&gt;=Input!$C$22,100,"n.m.")</f>
        <v>100</v>
      </c>
    </row>
    <row r="399" spans="2:10" x14ac:dyDescent="0.15">
      <c r="B399" s="33">
        <f t="shared" si="17"/>
        <v>43815</v>
      </c>
      <c r="C399" s="160">
        <v>306</v>
      </c>
      <c r="D399" s="44">
        <f>IF($B399&lt;Input!$C$22,"n.m.",IF($B399=Input!$C$22,100,100*(1+(C399/INDEX(C$18:C$1845,MATCH(Input!$C$22,$B$18:$B$1845,0))-1))))</f>
        <v>306</v>
      </c>
      <c r="E399" s="52">
        <f t="shared" si="16"/>
        <v>3.2786885245901232E-3</v>
      </c>
      <c r="F399" s="164">
        <v>347216</v>
      </c>
      <c r="G399" s="163">
        <v>6060</v>
      </c>
      <c r="H399" s="48">
        <f>IF($B399&lt;Input!$C$22,"n.m.",IF($B399=Input!$C$22,100,100*(1+(G399/INDEX(G$18:G$1845,MATCH(Input!$C$22,$B$18:$B$1845,0))-1))))</f>
        <v>151.5</v>
      </c>
      <c r="I399" s="46">
        <f t="shared" si="15"/>
        <v>1.6528925619834212E-3</v>
      </c>
      <c r="J399" s="50">
        <f>IF($B399&gt;=Input!$C$22,100,"n.m.")</f>
        <v>100</v>
      </c>
    </row>
    <row r="400" spans="2:10" x14ac:dyDescent="0.15">
      <c r="B400" s="33">
        <f t="shared" si="17"/>
        <v>43814</v>
      </c>
      <c r="C400" s="160">
        <v>305</v>
      </c>
      <c r="D400" s="44">
        <f>IF($B400&lt;Input!$C$22,"n.m.",IF($B400=Input!$C$22,100,100*(1+(C400/INDEX(C$18:C$1845,MATCH(Input!$C$22,$B$18:$B$1845,0))-1))))</f>
        <v>305</v>
      </c>
      <c r="E400" s="52">
        <f t="shared" si="16"/>
        <v>3.2894736842106198E-3</v>
      </c>
      <c r="F400" s="164">
        <v>262704</v>
      </c>
      <c r="G400" s="163">
        <v>6050</v>
      </c>
      <c r="H400" s="48">
        <f>IF($B400&lt;Input!$C$22,"n.m.",IF($B400=Input!$C$22,100,100*(1+(G400/INDEX(G$18:G$1845,MATCH(Input!$C$22,$B$18:$B$1845,0))-1))))</f>
        <v>151.25</v>
      </c>
      <c r="I400" s="46">
        <f t="shared" si="15"/>
        <v>1.6556291390728006E-3</v>
      </c>
      <c r="J400" s="50">
        <f>IF($B400&gt;=Input!$C$22,100,"n.m.")</f>
        <v>100</v>
      </c>
    </row>
    <row r="401" spans="2:10" x14ac:dyDescent="0.15">
      <c r="B401" s="33">
        <f t="shared" si="17"/>
        <v>43813</v>
      </c>
      <c r="C401" s="160">
        <v>304</v>
      </c>
      <c r="D401" s="44">
        <f>IF($B401&lt;Input!$C$22,"n.m.",IF($B401=Input!$C$22,100,100*(1+(C401/INDEX(C$18:C$1845,MATCH(Input!$C$22,$B$18:$B$1845,0))-1))))</f>
        <v>304</v>
      </c>
      <c r="E401" s="52">
        <f t="shared" si="16"/>
        <v>3.3003300330032292E-3</v>
      </c>
      <c r="F401" s="164">
        <v>367011</v>
      </c>
      <c r="G401" s="163">
        <v>6040</v>
      </c>
      <c r="H401" s="48">
        <f>IF($B401&lt;Input!$C$22,"n.m.",IF($B401=Input!$C$22,100,100*(1+(G401/INDEX(G$18:G$1845,MATCH(Input!$C$22,$B$18:$B$1845,0))-1))))</f>
        <v>151</v>
      </c>
      <c r="I401" s="46">
        <f t="shared" si="15"/>
        <v>1.6583747927032544E-3</v>
      </c>
      <c r="J401" s="50">
        <f>IF($B401&gt;=Input!$C$22,100,"n.m.")</f>
        <v>100</v>
      </c>
    </row>
    <row r="402" spans="2:10" x14ac:dyDescent="0.15">
      <c r="B402" s="33">
        <f t="shared" si="17"/>
        <v>43812</v>
      </c>
      <c r="C402" s="160">
        <v>303</v>
      </c>
      <c r="D402" s="44">
        <f>IF($B402&lt;Input!$C$22,"n.m.",IF($B402=Input!$C$22,100,100*(1+(C402/INDEX(C$18:C$1845,MATCH(Input!$C$22,$B$18:$B$1845,0))-1))))</f>
        <v>303</v>
      </c>
      <c r="E402" s="52">
        <f t="shared" si="16"/>
        <v>3.3112582781456013E-3</v>
      </c>
      <c r="F402" s="164">
        <v>448667</v>
      </c>
      <c r="G402" s="163">
        <v>6030</v>
      </c>
      <c r="H402" s="48">
        <f>IF($B402&lt;Input!$C$22,"n.m.",IF($B402=Input!$C$22,100,100*(1+(G402/INDEX(G$18:G$1845,MATCH(Input!$C$22,$B$18:$B$1845,0))-1))))</f>
        <v>150.75</v>
      </c>
      <c r="I402" s="46">
        <f t="shared" ref="I402:I465" si="18">G402/G403-1</f>
        <v>1.6611295681063787E-3</v>
      </c>
      <c r="J402" s="50">
        <f>IF($B402&gt;=Input!$C$22,100,"n.m.")</f>
        <v>100</v>
      </c>
    </row>
    <row r="403" spans="2:10" x14ac:dyDescent="0.15">
      <c r="B403" s="33">
        <f t="shared" si="17"/>
        <v>43811</v>
      </c>
      <c r="C403" s="160">
        <v>302</v>
      </c>
      <c r="D403" s="44">
        <f>IF($B403&lt;Input!$C$22,"n.m.",IF($B403=Input!$C$22,100,100*(1+(C403/INDEX(C$18:C$1845,MATCH(Input!$C$22,$B$18:$B$1845,0))-1))))</f>
        <v>302</v>
      </c>
      <c r="E403" s="52">
        <f t="shared" ref="E403:E466" si="19">C403/C404-1</f>
        <v>3.3222591362125353E-3</v>
      </c>
      <c r="F403" s="164">
        <v>250621</v>
      </c>
      <c r="G403" s="163">
        <v>6020</v>
      </c>
      <c r="H403" s="48">
        <f>IF($B403&lt;Input!$C$22,"n.m.",IF($B403=Input!$C$22,100,100*(1+(G403/INDEX(G$18:G$1845,MATCH(Input!$C$22,$B$18:$B$1845,0))-1))))</f>
        <v>150.5</v>
      </c>
      <c r="I403" s="46">
        <f t="shared" si="18"/>
        <v>1.6638935108153063E-3</v>
      </c>
      <c r="J403" s="50">
        <f>IF($B403&gt;=Input!$C$22,100,"n.m.")</f>
        <v>100</v>
      </c>
    </row>
    <row r="404" spans="2:10" x14ac:dyDescent="0.15">
      <c r="B404" s="33">
        <f t="shared" ref="B404:B467" si="20">B403-1</f>
        <v>43810</v>
      </c>
      <c r="C404" s="160">
        <v>301</v>
      </c>
      <c r="D404" s="44">
        <f>IF($B404&lt;Input!$C$22,"n.m.",IF($B404=Input!$C$22,100,100*(1+(C404/INDEX(C$18:C$1845,MATCH(Input!$C$22,$B$18:$B$1845,0))-1))))</f>
        <v>301</v>
      </c>
      <c r="E404" s="52">
        <f t="shared" si="19"/>
        <v>3.3333333333334103E-3</v>
      </c>
      <c r="F404" s="164">
        <v>264907</v>
      </c>
      <c r="G404" s="163">
        <v>6010</v>
      </c>
      <c r="H404" s="48">
        <f>IF($B404&lt;Input!$C$22,"n.m.",IF($B404=Input!$C$22,100,100*(1+(G404/INDEX(G$18:G$1845,MATCH(Input!$C$22,$B$18:$B$1845,0))-1))))</f>
        <v>150.25</v>
      </c>
      <c r="I404" s="46">
        <f t="shared" si="18"/>
        <v>1.6666666666667052E-3</v>
      </c>
      <c r="J404" s="50">
        <f>IF($B404&gt;=Input!$C$22,100,"n.m.")</f>
        <v>100</v>
      </c>
    </row>
    <row r="405" spans="2:10" x14ac:dyDescent="0.15">
      <c r="B405" s="33">
        <f t="shared" si="20"/>
        <v>43809</v>
      </c>
      <c r="C405" s="160">
        <v>300</v>
      </c>
      <c r="D405" s="44">
        <f>IF($B405&lt;Input!$C$22,"n.m.",IF($B405=Input!$C$22,100,100*(1+(C405/INDEX(C$18:C$1845,MATCH(Input!$C$22,$B$18:$B$1845,0))-1))))</f>
        <v>300</v>
      </c>
      <c r="E405" s="52">
        <f t="shared" si="19"/>
        <v>3.3444816053511683E-3</v>
      </c>
      <c r="F405" s="164">
        <v>456550</v>
      </c>
      <c r="G405" s="163">
        <v>6000</v>
      </c>
      <c r="H405" s="48">
        <f>IF($B405&lt;Input!$C$22,"n.m.",IF($B405=Input!$C$22,100,100*(1+(G405/INDEX(G$18:G$1845,MATCH(Input!$C$22,$B$18:$B$1845,0))-1))))</f>
        <v>150</v>
      </c>
      <c r="I405" s="46">
        <f t="shared" si="18"/>
        <v>1.6694490818029983E-3</v>
      </c>
      <c r="J405" s="50">
        <f>IF($B405&gt;=Input!$C$22,100,"n.m.")</f>
        <v>100</v>
      </c>
    </row>
    <row r="406" spans="2:10" x14ac:dyDescent="0.15">
      <c r="B406" s="33">
        <f t="shared" si="20"/>
        <v>43808</v>
      </c>
      <c r="C406" s="160">
        <v>299</v>
      </c>
      <c r="D406" s="44">
        <f>IF($B406&lt;Input!$C$22,"n.m.",IF($B406=Input!$C$22,100,100*(1+(C406/INDEX(C$18:C$1845,MATCH(Input!$C$22,$B$18:$B$1845,0))-1))))</f>
        <v>299</v>
      </c>
      <c r="E406" s="52">
        <f t="shared" si="19"/>
        <v>3.3557046979866278E-3</v>
      </c>
      <c r="F406" s="164">
        <v>317460</v>
      </c>
      <c r="G406" s="163">
        <v>5990</v>
      </c>
      <c r="H406" s="48">
        <f>IF($B406&lt;Input!$C$22,"n.m.",IF($B406=Input!$C$22,100,100*(1+(G406/INDEX(G$18:G$1845,MATCH(Input!$C$22,$B$18:$B$1845,0))-1))))</f>
        <v>149.75</v>
      </c>
      <c r="I406" s="46">
        <f t="shared" si="18"/>
        <v>1.6722408026756952E-3</v>
      </c>
      <c r="J406" s="50">
        <f>IF($B406&gt;=Input!$C$22,100,"n.m.")</f>
        <v>100</v>
      </c>
    </row>
    <row r="407" spans="2:10" x14ac:dyDescent="0.15">
      <c r="B407" s="33">
        <f t="shared" si="20"/>
        <v>43807</v>
      </c>
      <c r="C407" s="160">
        <v>298</v>
      </c>
      <c r="D407" s="44">
        <f>IF($B407&lt;Input!$C$22,"n.m.",IF($B407=Input!$C$22,100,100*(1+(C407/INDEX(C$18:C$1845,MATCH(Input!$C$22,$B$18:$B$1845,0))-1))))</f>
        <v>298</v>
      </c>
      <c r="E407" s="52">
        <f t="shared" si="19"/>
        <v>3.3670033670034627E-3</v>
      </c>
      <c r="F407" s="164">
        <v>216646</v>
      </c>
      <c r="G407" s="163">
        <v>5980</v>
      </c>
      <c r="H407" s="48">
        <f>IF($B407&lt;Input!$C$22,"n.m.",IF($B407=Input!$C$22,100,100*(1+(G407/INDEX(G$18:G$1845,MATCH(Input!$C$22,$B$18:$B$1845,0))-1))))</f>
        <v>149.5</v>
      </c>
      <c r="I407" s="46">
        <f t="shared" si="18"/>
        <v>1.6750418760469454E-3</v>
      </c>
      <c r="J407" s="50">
        <f>IF($B407&gt;=Input!$C$22,100,"n.m.")</f>
        <v>100</v>
      </c>
    </row>
    <row r="408" spans="2:10" x14ac:dyDescent="0.15">
      <c r="B408" s="33">
        <f t="shared" si="20"/>
        <v>43806</v>
      </c>
      <c r="C408" s="160">
        <v>297</v>
      </c>
      <c r="D408" s="44">
        <f>IF($B408&lt;Input!$C$22,"n.m.",IF($B408=Input!$C$22,100,100*(1+(C408/INDEX(C$18:C$1845,MATCH(Input!$C$22,$B$18:$B$1845,0))-1))))</f>
        <v>297</v>
      </c>
      <c r="E408" s="52">
        <f t="shared" si="19"/>
        <v>3.3783783783782884E-3</v>
      </c>
      <c r="F408" s="164">
        <v>408963</v>
      </c>
      <c r="G408" s="163">
        <v>5970</v>
      </c>
      <c r="H408" s="48">
        <f>IF($B408&lt;Input!$C$22,"n.m.",IF($B408=Input!$C$22,100,100*(1+(G408/INDEX(G$18:G$1845,MATCH(Input!$C$22,$B$18:$B$1845,0))-1))))</f>
        <v>149.25</v>
      </c>
      <c r="I408" s="46">
        <f t="shared" si="18"/>
        <v>1.6778523489933139E-3</v>
      </c>
      <c r="J408" s="50">
        <f>IF($B408&gt;=Input!$C$22,100,"n.m.")</f>
        <v>100</v>
      </c>
    </row>
    <row r="409" spans="2:10" x14ac:dyDescent="0.15">
      <c r="B409" s="33">
        <f t="shared" si="20"/>
        <v>43805</v>
      </c>
      <c r="C409" s="160">
        <v>296</v>
      </c>
      <c r="D409" s="44">
        <f>IF($B409&lt;Input!$C$22,"n.m.",IF($B409=Input!$C$22,100,100*(1+(C409/INDEX(C$18:C$1845,MATCH(Input!$C$22,$B$18:$B$1845,0))-1))))</f>
        <v>296</v>
      </c>
      <c r="E409" s="52">
        <f t="shared" si="19"/>
        <v>3.3898305084745228E-3</v>
      </c>
      <c r="F409" s="164">
        <v>452602</v>
      </c>
      <c r="G409" s="163">
        <v>5960</v>
      </c>
      <c r="H409" s="48">
        <f>IF($B409&lt;Input!$C$22,"n.m.",IF($B409=Input!$C$22,100,100*(1+(G409/INDEX(G$18:G$1845,MATCH(Input!$C$22,$B$18:$B$1845,0))-1))))</f>
        <v>149</v>
      </c>
      <c r="I409" s="46">
        <f t="shared" si="18"/>
        <v>1.6806722689075571E-3</v>
      </c>
      <c r="J409" s="50">
        <f>IF($B409&gt;=Input!$C$22,100,"n.m.")</f>
        <v>100</v>
      </c>
    </row>
    <row r="410" spans="2:10" x14ac:dyDescent="0.15">
      <c r="B410" s="33">
        <f t="shared" si="20"/>
        <v>43804</v>
      </c>
      <c r="C410" s="160">
        <v>295</v>
      </c>
      <c r="D410" s="44">
        <f>IF($B410&lt;Input!$C$22,"n.m.",IF($B410=Input!$C$22,100,100*(1+(C410/INDEX(C$18:C$1845,MATCH(Input!$C$22,$B$18:$B$1845,0))-1))))</f>
        <v>295</v>
      </c>
      <c r="E410" s="52">
        <f t="shared" si="19"/>
        <v>3.4013605442175798E-3</v>
      </c>
      <c r="F410" s="164">
        <v>469369</v>
      </c>
      <c r="G410" s="163">
        <v>5950</v>
      </c>
      <c r="H410" s="48">
        <f>IF($B410&lt;Input!$C$22,"n.m.",IF($B410=Input!$C$22,100,100*(1+(G410/INDEX(G$18:G$1845,MATCH(Input!$C$22,$B$18:$B$1845,0))-1))))</f>
        <v>148.75</v>
      </c>
      <c r="I410" s="46">
        <f t="shared" si="18"/>
        <v>1.6835016835017313E-3</v>
      </c>
      <c r="J410" s="50">
        <f>IF($B410&gt;=Input!$C$22,100,"n.m.")</f>
        <v>100</v>
      </c>
    </row>
    <row r="411" spans="2:10" x14ac:dyDescent="0.15">
      <c r="B411" s="33">
        <f t="shared" si="20"/>
        <v>43803</v>
      </c>
      <c r="C411" s="160">
        <v>294</v>
      </c>
      <c r="D411" s="44">
        <f>IF($B411&lt;Input!$C$22,"n.m.",IF($B411=Input!$C$22,100,100*(1+(C411/INDEX(C$18:C$1845,MATCH(Input!$C$22,$B$18:$B$1845,0))-1))))</f>
        <v>294</v>
      </c>
      <c r="E411" s="52">
        <f t="shared" si="19"/>
        <v>3.4129692832765013E-3</v>
      </c>
      <c r="F411" s="164">
        <v>266080</v>
      </c>
      <c r="G411" s="163">
        <v>5940</v>
      </c>
      <c r="H411" s="48">
        <f>IF($B411&lt;Input!$C$22,"n.m.",IF($B411=Input!$C$22,100,100*(1+(G411/INDEX(G$18:G$1845,MATCH(Input!$C$22,$B$18:$B$1845,0))-1))))</f>
        <v>148.5</v>
      </c>
      <c r="I411" s="46">
        <f t="shared" si="18"/>
        <v>1.6863406408094139E-3</v>
      </c>
      <c r="J411" s="50">
        <f>IF($B411&gt;=Input!$C$22,100,"n.m.")</f>
        <v>100</v>
      </c>
    </row>
    <row r="412" spans="2:10" x14ac:dyDescent="0.15">
      <c r="B412" s="33">
        <f t="shared" si="20"/>
        <v>43802</v>
      </c>
      <c r="C412" s="160">
        <v>293</v>
      </c>
      <c r="D412" s="44">
        <f>IF($B412&lt;Input!$C$22,"n.m.",IF($B412=Input!$C$22,100,100*(1+(C412/INDEX(C$18:C$1845,MATCH(Input!$C$22,$B$18:$B$1845,0))-1))))</f>
        <v>293</v>
      </c>
      <c r="E412" s="52">
        <f t="shared" si="19"/>
        <v>3.424657534246478E-3</v>
      </c>
      <c r="F412" s="164">
        <v>418747</v>
      </c>
      <c r="G412" s="163">
        <v>5930</v>
      </c>
      <c r="H412" s="48">
        <f>IF($B412&lt;Input!$C$22,"n.m.",IF($B412=Input!$C$22,100,100*(1+(G412/INDEX(G$18:G$1845,MATCH(Input!$C$22,$B$18:$B$1845,0))-1))))</f>
        <v>148.25</v>
      </c>
      <c r="I412" s="46">
        <f t="shared" si="18"/>
        <v>1.6891891891892552E-3</v>
      </c>
      <c r="J412" s="50">
        <f>IF($B412&gt;=Input!$C$22,100,"n.m.")</f>
        <v>100</v>
      </c>
    </row>
    <row r="413" spans="2:10" x14ac:dyDescent="0.15">
      <c r="B413" s="33">
        <f t="shared" si="20"/>
        <v>43801</v>
      </c>
      <c r="C413" s="160">
        <v>292</v>
      </c>
      <c r="D413" s="44">
        <f>IF($B413&lt;Input!$C$22,"n.m.",IF($B413=Input!$C$22,100,100*(1+(C413/INDEX(C$18:C$1845,MATCH(Input!$C$22,$B$18:$B$1845,0))-1))))</f>
        <v>292</v>
      </c>
      <c r="E413" s="52">
        <f t="shared" si="19"/>
        <v>3.4364261168384758E-3</v>
      </c>
      <c r="F413" s="164">
        <v>345901</v>
      </c>
      <c r="G413" s="163">
        <v>5920</v>
      </c>
      <c r="H413" s="48">
        <f>IF($B413&lt;Input!$C$22,"n.m.",IF($B413=Input!$C$22,100,100*(1+(G413/INDEX(G$18:G$1845,MATCH(Input!$C$22,$B$18:$B$1845,0))-1))))</f>
        <v>148</v>
      </c>
      <c r="I413" s="46">
        <f t="shared" si="18"/>
        <v>1.6920473773265332E-3</v>
      </c>
      <c r="J413" s="50">
        <f>IF($B413&gt;=Input!$C$22,100,"n.m.")</f>
        <v>100</v>
      </c>
    </row>
    <row r="414" spans="2:10" x14ac:dyDescent="0.15">
      <c r="B414" s="33">
        <f t="shared" si="20"/>
        <v>43800</v>
      </c>
      <c r="C414" s="160">
        <v>291</v>
      </c>
      <c r="D414" s="44">
        <f>IF($B414&lt;Input!$C$22,"n.m.",IF($B414=Input!$C$22,100,100*(1+(C414/INDEX(C$18:C$1845,MATCH(Input!$C$22,$B$18:$B$1845,0))-1))))</f>
        <v>291</v>
      </c>
      <c r="E414" s="52">
        <f t="shared" si="19"/>
        <v>3.4482758620688614E-3</v>
      </c>
      <c r="F414" s="164">
        <v>285225</v>
      </c>
      <c r="G414" s="163">
        <v>5910</v>
      </c>
      <c r="H414" s="48">
        <f>IF($B414&lt;Input!$C$22,"n.m.",IF($B414=Input!$C$22,100,100*(1+(G414/INDEX(G$18:G$1845,MATCH(Input!$C$22,$B$18:$B$1845,0))-1))))</f>
        <v>147.75</v>
      </c>
      <c r="I414" s="46">
        <f t="shared" si="18"/>
        <v>1.6949152542373724E-3</v>
      </c>
      <c r="J414" s="50">
        <f>IF($B414&gt;=Input!$C$22,100,"n.m.")</f>
        <v>100</v>
      </c>
    </row>
    <row r="415" spans="2:10" x14ac:dyDescent="0.15">
      <c r="B415" s="33">
        <f t="shared" si="20"/>
        <v>43799</v>
      </c>
      <c r="C415" s="160">
        <v>290</v>
      </c>
      <c r="D415" s="44">
        <f>IF($B415&lt;Input!$C$22,"n.m.",IF($B415=Input!$C$22,100,100*(1+(C415/INDEX(C$18:C$1845,MATCH(Input!$C$22,$B$18:$B$1845,0))-1))))</f>
        <v>290</v>
      </c>
      <c r="E415" s="52">
        <f t="shared" si="19"/>
        <v>3.4602076124568004E-3</v>
      </c>
      <c r="F415" s="164">
        <v>359220</v>
      </c>
      <c r="G415" s="163">
        <v>5900</v>
      </c>
      <c r="H415" s="48">
        <f>IF($B415&lt;Input!$C$22,"n.m.",IF($B415=Input!$C$22,100,100*(1+(G415/INDEX(G$18:G$1845,MATCH(Input!$C$22,$B$18:$B$1845,0))-1))))</f>
        <v>147.5</v>
      </c>
      <c r="I415" s="46">
        <f t="shared" si="18"/>
        <v>1.6977928692698541E-3</v>
      </c>
      <c r="J415" s="50">
        <f>IF($B415&gt;=Input!$C$22,100,"n.m.")</f>
        <v>100</v>
      </c>
    </row>
    <row r="416" spans="2:10" x14ac:dyDescent="0.15">
      <c r="B416" s="33">
        <f t="shared" si="20"/>
        <v>43798</v>
      </c>
      <c r="C416" s="160">
        <v>289</v>
      </c>
      <c r="D416" s="44">
        <f>IF($B416&lt;Input!$C$22,"n.m.",IF($B416=Input!$C$22,100,100*(1+(C416/INDEX(C$18:C$1845,MATCH(Input!$C$22,$B$18:$B$1845,0))-1))))</f>
        <v>289</v>
      </c>
      <c r="E416" s="52">
        <f t="shared" si="19"/>
        <v>3.4722222222223209E-3</v>
      </c>
      <c r="F416" s="164">
        <v>364314</v>
      </c>
      <c r="G416" s="163">
        <v>5890</v>
      </c>
      <c r="H416" s="48">
        <f>IF($B416&lt;Input!$C$22,"n.m.",IF($B416=Input!$C$22,100,100*(1+(G416/INDEX(G$18:G$1845,MATCH(Input!$C$22,$B$18:$B$1845,0))-1))))</f>
        <v>147.25</v>
      </c>
      <c r="I416" s="46">
        <f t="shared" si="18"/>
        <v>1.7006802721089009E-3</v>
      </c>
      <c r="J416" s="50">
        <f>IF($B416&gt;=Input!$C$22,100,"n.m.")</f>
        <v>100</v>
      </c>
    </row>
    <row r="417" spans="2:10" x14ac:dyDescent="0.15">
      <c r="B417" s="33">
        <f t="shared" si="20"/>
        <v>43797</v>
      </c>
      <c r="C417" s="160">
        <v>288</v>
      </c>
      <c r="D417" s="44">
        <f>IF($B417&lt;Input!$C$22,"n.m.",IF($B417=Input!$C$22,100,100*(1+(C417/INDEX(C$18:C$1845,MATCH(Input!$C$22,$B$18:$B$1845,0))-1))))</f>
        <v>288</v>
      </c>
      <c r="E417" s="52">
        <f t="shared" si="19"/>
        <v>3.4843205574912606E-3</v>
      </c>
      <c r="F417" s="164">
        <v>297111</v>
      </c>
      <c r="G417" s="163">
        <v>5880</v>
      </c>
      <c r="H417" s="48">
        <f>IF($B417&lt;Input!$C$22,"n.m.",IF($B417=Input!$C$22,100,100*(1+(G417/INDEX(G$18:G$1845,MATCH(Input!$C$22,$B$18:$B$1845,0))-1))))</f>
        <v>147</v>
      </c>
      <c r="I417" s="46">
        <f t="shared" si="18"/>
        <v>1.7035775127767216E-3</v>
      </c>
      <c r="J417" s="50">
        <f>IF($B417&gt;=Input!$C$22,100,"n.m.")</f>
        <v>100</v>
      </c>
    </row>
    <row r="418" spans="2:10" x14ac:dyDescent="0.15">
      <c r="B418" s="33">
        <f t="shared" si="20"/>
        <v>43796</v>
      </c>
      <c r="C418" s="160">
        <v>287</v>
      </c>
      <c r="D418" s="44">
        <f>IF($B418&lt;Input!$C$22,"n.m.",IF($B418=Input!$C$22,100,100*(1+(C418/INDEX(C$18:C$1845,MATCH(Input!$C$22,$B$18:$B$1845,0))-1))))</f>
        <v>287</v>
      </c>
      <c r="E418" s="52">
        <f t="shared" si="19"/>
        <v>3.4965034965035446E-3</v>
      </c>
      <c r="F418" s="164">
        <v>426093</v>
      </c>
      <c r="G418" s="163">
        <v>5870</v>
      </c>
      <c r="H418" s="48">
        <f>IF($B418&lt;Input!$C$22,"n.m.",IF($B418=Input!$C$22,100,100*(1+(G418/INDEX(G$18:G$1845,MATCH(Input!$C$22,$B$18:$B$1845,0))-1))))</f>
        <v>146.75</v>
      </c>
      <c r="I418" s="46">
        <f t="shared" si="18"/>
        <v>1.7064846416381396E-3</v>
      </c>
      <c r="J418" s="50">
        <f>IF($B418&gt;=Input!$C$22,100,"n.m.")</f>
        <v>100</v>
      </c>
    </row>
    <row r="419" spans="2:10" x14ac:dyDescent="0.15">
      <c r="B419" s="33">
        <f t="shared" si="20"/>
        <v>43795</v>
      </c>
      <c r="C419" s="160">
        <v>286</v>
      </c>
      <c r="D419" s="44">
        <f>IF($B419&lt;Input!$C$22,"n.m.",IF($B419=Input!$C$22,100,100*(1+(C419/INDEX(C$18:C$1845,MATCH(Input!$C$22,$B$18:$B$1845,0))-1))))</f>
        <v>286</v>
      </c>
      <c r="E419" s="52">
        <f t="shared" si="19"/>
        <v>3.5087719298245723E-3</v>
      </c>
      <c r="F419" s="164">
        <v>351508</v>
      </c>
      <c r="G419" s="163">
        <v>5860</v>
      </c>
      <c r="H419" s="48">
        <f>IF($B419&lt;Input!$C$22,"n.m.",IF($B419=Input!$C$22,100,100*(1+(G419/INDEX(G$18:G$1845,MATCH(Input!$C$22,$B$18:$B$1845,0))-1))))</f>
        <v>146.5</v>
      </c>
      <c r="I419" s="46">
        <f t="shared" si="18"/>
        <v>1.7094017094017033E-3</v>
      </c>
      <c r="J419" s="50">
        <f>IF($B419&gt;=Input!$C$22,100,"n.m.")</f>
        <v>100</v>
      </c>
    </row>
    <row r="420" spans="2:10" x14ac:dyDescent="0.15">
      <c r="B420" s="33">
        <f t="shared" si="20"/>
        <v>43794</v>
      </c>
      <c r="C420" s="160">
        <v>285</v>
      </c>
      <c r="D420" s="44">
        <f>IF($B420&lt;Input!$C$22,"n.m.",IF($B420=Input!$C$22,100,100*(1+(C420/INDEX(C$18:C$1845,MATCH(Input!$C$22,$B$18:$B$1845,0))-1))))</f>
        <v>285</v>
      </c>
      <c r="E420" s="52">
        <f t="shared" si="19"/>
        <v>3.5211267605634866E-3</v>
      </c>
      <c r="F420" s="164">
        <v>300036</v>
      </c>
      <c r="G420" s="163">
        <v>5850</v>
      </c>
      <c r="H420" s="48">
        <f>IF($B420&lt;Input!$C$22,"n.m.",IF($B420=Input!$C$22,100,100*(1+(G420/INDEX(G$18:G$1845,MATCH(Input!$C$22,$B$18:$B$1845,0))-1))))</f>
        <v>146.25</v>
      </c>
      <c r="I420" s="46">
        <f t="shared" si="18"/>
        <v>1.712328767123239E-3</v>
      </c>
      <c r="J420" s="50">
        <f>IF($B420&gt;=Input!$C$22,100,"n.m.")</f>
        <v>100</v>
      </c>
    </row>
    <row r="421" spans="2:10" x14ac:dyDescent="0.15">
      <c r="B421" s="33">
        <f t="shared" si="20"/>
        <v>43793</v>
      </c>
      <c r="C421" s="160">
        <v>284</v>
      </c>
      <c r="D421" s="44">
        <f>IF($B421&lt;Input!$C$22,"n.m.",IF($B421=Input!$C$22,100,100*(1+(C421/INDEX(C$18:C$1845,MATCH(Input!$C$22,$B$18:$B$1845,0))-1))))</f>
        <v>284</v>
      </c>
      <c r="E421" s="52">
        <f t="shared" si="19"/>
        <v>3.5335689045936647E-3</v>
      </c>
      <c r="F421" s="164">
        <v>374581</v>
      </c>
      <c r="G421" s="163">
        <v>5840</v>
      </c>
      <c r="H421" s="48">
        <f>IF($B421&lt;Input!$C$22,"n.m.",IF($B421=Input!$C$22,100,100*(1+(G421/INDEX(G$18:G$1845,MATCH(Input!$C$22,$B$18:$B$1845,0))-1))))</f>
        <v>146</v>
      </c>
      <c r="I421" s="46">
        <f t="shared" si="18"/>
        <v>1.7152658662091813E-3</v>
      </c>
      <c r="J421" s="50">
        <f>IF($B421&gt;=Input!$C$22,100,"n.m.")</f>
        <v>100</v>
      </c>
    </row>
    <row r="422" spans="2:10" x14ac:dyDescent="0.15">
      <c r="B422" s="33">
        <f t="shared" si="20"/>
        <v>43792</v>
      </c>
      <c r="C422" s="160">
        <v>283</v>
      </c>
      <c r="D422" s="44">
        <f>IF($B422&lt;Input!$C$22,"n.m.",IF($B422=Input!$C$22,100,100*(1+(C422/INDEX(C$18:C$1845,MATCH(Input!$C$22,$B$18:$B$1845,0))-1))))</f>
        <v>283</v>
      </c>
      <c r="E422" s="52">
        <f t="shared" si="19"/>
        <v>3.5460992907800915E-3</v>
      </c>
      <c r="F422" s="164">
        <v>381718</v>
      </c>
      <c r="G422" s="163">
        <v>5830</v>
      </c>
      <c r="H422" s="48">
        <f>IF($B422&lt;Input!$C$22,"n.m.",IF($B422=Input!$C$22,100,100*(1+(G422/INDEX(G$18:G$1845,MATCH(Input!$C$22,$B$18:$B$1845,0))-1))))</f>
        <v>145.75</v>
      </c>
      <c r="I422" s="46">
        <f t="shared" si="18"/>
        <v>1.7182130584192379E-3</v>
      </c>
      <c r="J422" s="50">
        <f>IF($B422&gt;=Input!$C$22,100,"n.m.")</f>
        <v>100</v>
      </c>
    </row>
    <row r="423" spans="2:10" x14ac:dyDescent="0.15">
      <c r="B423" s="33">
        <f t="shared" si="20"/>
        <v>43791</v>
      </c>
      <c r="C423" s="160">
        <v>282</v>
      </c>
      <c r="D423" s="44">
        <f>IF($B423&lt;Input!$C$22,"n.m.",IF($B423=Input!$C$22,100,100*(1+(C423/INDEX(C$18:C$1845,MATCH(Input!$C$22,$B$18:$B$1845,0))-1))))</f>
        <v>282</v>
      </c>
      <c r="E423" s="52">
        <f t="shared" si="19"/>
        <v>3.558718861210064E-3</v>
      </c>
      <c r="F423" s="164">
        <v>496688</v>
      </c>
      <c r="G423" s="163">
        <v>5820</v>
      </c>
      <c r="H423" s="48">
        <f>IF($B423&lt;Input!$C$22,"n.m.",IF($B423=Input!$C$22,100,100*(1+(G423/INDEX(G$18:G$1845,MATCH(Input!$C$22,$B$18:$B$1845,0))-1))))</f>
        <v>145.5</v>
      </c>
      <c r="I423" s="46">
        <f t="shared" si="18"/>
        <v>1.7211703958692759E-3</v>
      </c>
      <c r="J423" s="50">
        <f>IF($B423&gt;=Input!$C$22,100,"n.m.")</f>
        <v>100</v>
      </c>
    </row>
    <row r="424" spans="2:10" x14ac:dyDescent="0.15">
      <c r="B424" s="33">
        <f t="shared" si="20"/>
        <v>43790</v>
      </c>
      <c r="C424" s="160">
        <v>281</v>
      </c>
      <c r="D424" s="44">
        <f>IF($B424&lt;Input!$C$22,"n.m.",IF($B424=Input!$C$22,100,100*(1+(C424/INDEX(C$18:C$1845,MATCH(Input!$C$22,$B$18:$B$1845,0))-1))))</f>
        <v>281</v>
      </c>
      <c r="E424" s="52">
        <f t="shared" si="19"/>
        <v>3.5714285714285587E-3</v>
      </c>
      <c r="F424" s="164">
        <v>410346</v>
      </c>
      <c r="G424" s="163">
        <v>5810</v>
      </c>
      <c r="H424" s="48">
        <f>IF($B424&lt;Input!$C$22,"n.m.",IF($B424=Input!$C$22,100,100*(1+(G424/INDEX(G$18:G$1845,MATCH(Input!$C$22,$B$18:$B$1845,0))-1))))</f>
        <v>145.25</v>
      </c>
      <c r="I424" s="46">
        <f t="shared" si="18"/>
        <v>1.7241379310344307E-3</v>
      </c>
      <c r="J424" s="50">
        <f>IF($B424&gt;=Input!$C$22,100,"n.m.")</f>
        <v>100</v>
      </c>
    </row>
    <row r="425" spans="2:10" x14ac:dyDescent="0.15">
      <c r="B425" s="33">
        <f t="shared" si="20"/>
        <v>43789</v>
      </c>
      <c r="C425" s="160">
        <v>280</v>
      </c>
      <c r="D425" s="44">
        <f>IF($B425&lt;Input!$C$22,"n.m.",IF($B425=Input!$C$22,100,100*(1+(C425/INDEX(C$18:C$1845,MATCH(Input!$C$22,$B$18:$B$1845,0))-1))))</f>
        <v>280</v>
      </c>
      <c r="E425" s="52">
        <f t="shared" si="19"/>
        <v>3.5842293906809264E-3</v>
      </c>
      <c r="F425" s="164">
        <v>445636</v>
      </c>
      <c r="G425" s="163">
        <v>5800</v>
      </c>
      <c r="H425" s="48">
        <f>IF($B425&lt;Input!$C$22,"n.m.",IF($B425=Input!$C$22,100,100*(1+(G425/INDEX(G$18:G$1845,MATCH(Input!$C$22,$B$18:$B$1845,0))-1))))</f>
        <v>145</v>
      </c>
      <c r="I425" s="46">
        <f t="shared" si="18"/>
        <v>1.7271157167531026E-3</v>
      </c>
      <c r="J425" s="50">
        <f>IF($B425&gt;=Input!$C$22,100,"n.m.")</f>
        <v>100</v>
      </c>
    </row>
    <row r="426" spans="2:10" x14ac:dyDescent="0.15">
      <c r="B426" s="33">
        <f t="shared" si="20"/>
        <v>43788</v>
      </c>
      <c r="C426" s="160">
        <v>279</v>
      </c>
      <c r="D426" s="44">
        <f>IF($B426&lt;Input!$C$22,"n.m.",IF($B426=Input!$C$22,100,100*(1+(C426/INDEX(C$18:C$1845,MATCH(Input!$C$22,$B$18:$B$1845,0))-1))))</f>
        <v>279</v>
      </c>
      <c r="E426" s="52">
        <f t="shared" si="19"/>
        <v>3.597122302158251E-3</v>
      </c>
      <c r="F426" s="164">
        <v>432231</v>
      </c>
      <c r="G426" s="163">
        <v>5790</v>
      </c>
      <c r="H426" s="48">
        <f>IF($B426&lt;Input!$C$22,"n.m.",IF($B426=Input!$C$22,100,100*(1+(G426/INDEX(G$18:G$1845,MATCH(Input!$C$22,$B$18:$B$1845,0))-1))))</f>
        <v>144.75</v>
      </c>
      <c r="I426" s="46">
        <f t="shared" si="18"/>
        <v>1.7301038062282892E-3</v>
      </c>
      <c r="J426" s="50">
        <f>IF($B426&gt;=Input!$C$22,100,"n.m.")</f>
        <v>100</v>
      </c>
    </row>
    <row r="427" spans="2:10" x14ac:dyDescent="0.15">
      <c r="B427" s="33">
        <f t="shared" si="20"/>
        <v>43787</v>
      </c>
      <c r="C427" s="160">
        <v>278</v>
      </c>
      <c r="D427" s="44">
        <f>IF($B427&lt;Input!$C$22,"n.m.",IF($B427=Input!$C$22,100,100*(1+(C427/INDEX(C$18:C$1845,MATCH(Input!$C$22,$B$18:$B$1845,0))-1))))</f>
        <v>278</v>
      </c>
      <c r="E427" s="52">
        <f t="shared" si="19"/>
        <v>3.6101083032491488E-3</v>
      </c>
      <c r="F427" s="164">
        <v>213714</v>
      </c>
      <c r="G427" s="163">
        <v>5780</v>
      </c>
      <c r="H427" s="48">
        <f>IF($B427&lt;Input!$C$22,"n.m.",IF($B427=Input!$C$22,100,100*(1+(G427/INDEX(G$18:G$1845,MATCH(Input!$C$22,$B$18:$B$1845,0))-1))))</f>
        <v>144.5</v>
      </c>
      <c r="I427" s="46">
        <f t="shared" si="18"/>
        <v>1.7331022530329143E-3</v>
      </c>
      <c r="J427" s="50">
        <f>IF($B427&gt;=Input!$C$22,100,"n.m.")</f>
        <v>100</v>
      </c>
    </row>
    <row r="428" spans="2:10" x14ac:dyDescent="0.15">
      <c r="B428" s="33">
        <f t="shared" si="20"/>
        <v>43786</v>
      </c>
      <c r="C428" s="160">
        <v>277</v>
      </c>
      <c r="D428" s="44">
        <f>IF($B428&lt;Input!$C$22,"n.m.",IF($B428=Input!$C$22,100,100*(1+(C428/INDEX(C$18:C$1845,MATCH(Input!$C$22,$B$18:$B$1845,0))-1))))</f>
        <v>277</v>
      </c>
      <c r="E428" s="52">
        <f t="shared" si="19"/>
        <v>3.6231884057971175E-3</v>
      </c>
      <c r="F428" s="164">
        <v>461652</v>
      </c>
      <c r="G428" s="163">
        <v>5770</v>
      </c>
      <c r="H428" s="48">
        <f>IF($B428&lt;Input!$C$22,"n.m.",IF($B428=Input!$C$22,100,100*(1+(G428/INDEX(G$18:G$1845,MATCH(Input!$C$22,$B$18:$B$1845,0))-1))))</f>
        <v>144.25</v>
      </c>
      <c r="I428" s="46">
        <f t="shared" si="18"/>
        <v>1.7361111111111605E-3</v>
      </c>
      <c r="J428" s="50">
        <f>IF($B428&gt;=Input!$C$22,100,"n.m.")</f>
        <v>100</v>
      </c>
    </row>
    <row r="429" spans="2:10" x14ac:dyDescent="0.15">
      <c r="B429" s="33">
        <f t="shared" si="20"/>
        <v>43785</v>
      </c>
      <c r="C429" s="160">
        <v>276</v>
      </c>
      <c r="D429" s="44">
        <f>IF($B429&lt;Input!$C$22,"n.m.",IF($B429=Input!$C$22,100,100*(1+(C429/INDEX(C$18:C$1845,MATCH(Input!$C$22,$B$18:$B$1845,0))-1))))</f>
        <v>276</v>
      </c>
      <c r="E429" s="52">
        <f t="shared" si="19"/>
        <v>3.6363636363636598E-3</v>
      </c>
      <c r="F429" s="164">
        <v>364691</v>
      </c>
      <c r="G429" s="163">
        <v>5760</v>
      </c>
      <c r="H429" s="48">
        <f>IF($B429&lt;Input!$C$22,"n.m.",IF($B429=Input!$C$22,100,100*(1+(G429/INDEX(G$18:G$1845,MATCH(Input!$C$22,$B$18:$B$1845,0))-1))))</f>
        <v>144</v>
      </c>
      <c r="I429" s="46">
        <f t="shared" si="18"/>
        <v>1.7391304347826875E-3</v>
      </c>
      <c r="J429" s="50">
        <f>IF($B429&gt;=Input!$C$22,100,"n.m.")</f>
        <v>100</v>
      </c>
    </row>
    <row r="430" spans="2:10" x14ac:dyDescent="0.15">
      <c r="B430" s="33">
        <f t="shared" si="20"/>
        <v>43784</v>
      </c>
      <c r="C430" s="160">
        <v>275</v>
      </c>
      <c r="D430" s="44">
        <f>IF($B430&lt;Input!$C$22,"n.m.",IF($B430=Input!$C$22,100,100*(1+(C430/INDEX(C$18:C$1845,MATCH(Input!$C$22,$B$18:$B$1845,0))-1))))</f>
        <v>275</v>
      </c>
      <c r="E430" s="52">
        <f t="shared" si="19"/>
        <v>3.6496350364962904E-3</v>
      </c>
      <c r="F430" s="164">
        <v>315931</v>
      </c>
      <c r="G430" s="163">
        <v>5750</v>
      </c>
      <c r="H430" s="48">
        <f>IF($B430&lt;Input!$C$22,"n.m.",IF($B430=Input!$C$22,100,100*(1+(G430/INDEX(G$18:G$1845,MATCH(Input!$C$22,$B$18:$B$1845,0))-1))))</f>
        <v>143.75</v>
      </c>
      <c r="I430" s="46">
        <f t="shared" si="18"/>
        <v>1.7421602787457413E-3</v>
      </c>
      <c r="J430" s="50">
        <f>IF($B430&gt;=Input!$C$22,100,"n.m.")</f>
        <v>100</v>
      </c>
    </row>
    <row r="431" spans="2:10" x14ac:dyDescent="0.15">
      <c r="B431" s="33">
        <f t="shared" si="20"/>
        <v>43783</v>
      </c>
      <c r="C431" s="160">
        <v>274</v>
      </c>
      <c r="D431" s="44">
        <f>IF($B431&lt;Input!$C$22,"n.m.",IF($B431=Input!$C$22,100,100*(1+(C431/INDEX(C$18:C$1845,MATCH(Input!$C$22,$B$18:$B$1845,0))-1))))</f>
        <v>274</v>
      </c>
      <c r="E431" s="52">
        <f t="shared" si="19"/>
        <v>3.66300366300365E-3</v>
      </c>
      <c r="F431" s="164">
        <v>360990</v>
      </c>
      <c r="G431" s="163">
        <v>5740</v>
      </c>
      <c r="H431" s="48">
        <f>IF($B431&lt;Input!$C$22,"n.m.",IF($B431=Input!$C$22,100,100*(1+(G431/INDEX(G$18:G$1845,MATCH(Input!$C$22,$B$18:$B$1845,0))-1))))</f>
        <v>143.5</v>
      </c>
      <c r="I431" s="46">
        <f t="shared" si="18"/>
        <v>1.7452006980802626E-3</v>
      </c>
      <c r="J431" s="50">
        <f>IF($B431&gt;=Input!$C$22,100,"n.m.")</f>
        <v>100</v>
      </c>
    </row>
    <row r="432" spans="2:10" x14ac:dyDescent="0.15">
      <c r="B432" s="33">
        <f t="shared" si="20"/>
        <v>43782</v>
      </c>
      <c r="C432" s="160">
        <v>273</v>
      </c>
      <c r="D432" s="44">
        <f>IF($B432&lt;Input!$C$22,"n.m.",IF($B432=Input!$C$22,100,100*(1+(C432/INDEX(C$18:C$1845,MATCH(Input!$C$22,$B$18:$B$1845,0))-1))))</f>
        <v>273</v>
      </c>
      <c r="E432" s="52">
        <f t="shared" si="19"/>
        <v>3.6764705882352811E-3</v>
      </c>
      <c r="F432" s="164">
        <v>465518</v>
      </c>
      <c r="G432" s="163">
        <v>5730</v>
      </c>
      <c r="H432" s="48">
        <f>IF($B432&lt;Input!$C$22,"n.m.",IF($B432=Input!$C$22,100,100*(1+(G432/INDEX(G$18:G$1845,MATCH(Input!$C$22,$B$18:$B$1845,0))-1))))</f>
        <v>143.25</v>
      </c>
      <c r="I432" s="46">
        <f t="shared" si="18"/>
        <v>1.7482517482516613E-3</v>
      </c>
      <c r="J432" s="50">
        <f>IF($B432&gt;=Input!$C$22,100,"n.m.")</f>
        <v>100</v>
      </c>
    </row>
    <row r="433" spans="2:10" x14ac:dyDescent="0.15">
      <c r="B433" s="33">
        <f t="shared" si="20"/>
        <v>43781</v>
      </c>
      <c r="C433" s="160">
        <v>272</v>
      </c>
      <c r="D433" s="44">
        <f>IF($B433&lt;Input!$C$22,"n.m.",IF($B433=Input!$C$22,100,100*(1+(C433/INDEX(C$18:C$1845,MATCH(Input!$C$22,$B$18:$B$1845,0))-1))))</f>
        <v>272</v>
      </c>
      <c r="E433" s="52">
        <f t="shared" si="19"/>
        <v>3.6900369003689537E-3</v>
      </c>
      <c r="F433" s="164">
        <v>486931</v>
      </c>
      <c r="G433" s="163">
        <v>5720</v>
      </c>
      <c r="H433" s="48">
        <f>IF($B433&lt;Input!$C$22,"n.m.",IF($B433=Input!$C$22,100,100*(1+(G433/INDEX(G$18:G$1845,MATCH(Input!$C$22,$B$18:$B$1845,0))-1))))</f>
        <v>143</v>
      </c>
      <c r="I433" s="46">
        <f t="shared" si="18"/>
        <v>1.7513134851139256E-3</v>
      </c>
      <c r="J433" s="50">
        <f>IF($B433&gt;=Input!$C$22,100,"n.m.")</f>
        <v>100</v>
      </c>
    </row>
    <row r="434" spans="2:10" x14ac:dyDescent="0.15">
      <c r="B434" s="33">
        <f t="shared" si="20"/>
        <v>43780</v>
      </c>
      <c r="C434" s="160">
        <v>271</v>
      </c>
      <c r="D434" s="44">
        <f>IF($B434&lt;Input!$C$22,"n.m.",IF($B434=Input!$C$22,100,100*(1+(C434/INDEX(C$18:C$1845,MATCH(Input!$C$22,$B$18:$B$1845,0))-1))))</f>
        <v>271</v>
      </c>
      <c r="E434" s="52">
        <f t="shared" si="19"/>
        <v>3.7037037037037646E-3</v>
      </c>
      <c r="F434" s="164">
        <v>255876</v>
      </c>
      <c r="G434" s="163">
        <v>5710</v>
      </c>
      <c r="H434" s="48">
        <f>IF($B434&lt;Input!$C$22,"n.m.",IF($B434=Input!$C$22,100,100*(1+(G434/INDEX(G$18:G$1845,MATCH(Input!$C$22,$B$18:$B$1845,0))-1))))</f>
        <v>142.75</v>
      </c>
      <c r="I434" s="46">
        <f t="shared" si="18"/>
        <v>1.7543859649122862E-3</v>
      </c>
      <c r="J434" s="50">
        <f>IF($B434&gt;=Input!$C$22,100,"n.m.")</f>
        <v>100</v>
      </c>
    </row>
    <row r="435" spans="2:10" x14ac:dyDescent="0.15">
      <c r="B435" s="33">
        <f t="shared" si="20"/>
        <v>43779</v>
      </c>
      <c r="C435" s="160">
        <v>270</v>
      </c>
      <c r="D435" s="44">
        <f>IF($B435&lt;Input!$C$22,"n.m.",IF($B435=Input!$C$22,100,100*(1+(C435/INDEX(C$18:C$1845,MATCH(Input!$C$22,$B$18:$B$1845,0))-1))))</f>
        <v>270</v>
      </c>
      <c r="E435" s="52">
        <f t="shared" si="19"/>
        <v>3.7174721189590088E-3</v>
      </c>
      <c r="F435" s="164">
        <v>281467</v>
      </c>
      <c r="G435" s="163">
        <v>5700</v>
      </c>
      <c r="H435" s="48">
        <f>IF($B435&lt;Input!$C$22,"n.m.",IF($B435=Input!$C$22,100,100*(1+(G435/INDEX(G$18:G$1845,MATCH(Input!$C$22,$B$18:$B$1845,0))-1))))</f>
        <v>142.5</v>
      </c>
      <c r="I435" s="46">
        <f t="shared" si="18"/>
        <v>1.7574692442883233E-3</v>
      </c>
      <c r="J435" s="50">
        <f>IF($B435&gt;=Input!$C$22,100,"n.m.")</f>
        <v>100</v>
      </c>
    </row>
    <row r="436" spans="2:10" x14ac:dyDescent="0.15">
      <c r="B436" s="33">
        <f t="shared" si="20"/>
        <v>43778</v>
      </c>
      <c r="C436" s="160">
        <v>269</v>
      </c>
      <c r="D436" s="44">
        <f>IF($B436&lt;Input!$C$22,"n.m.",IF($B436=Input!$C$22,100,100*(1+(C436/INDEX(C$18:C$1845,MATCH(Input!$C$22,$B$18:$B$1845,0))-1))))</f>
        <v>269</v>
      </c>
      <c r="E436" s="52">
        <f t="shared" si="19"/>
        <v>3.7313432835821558E-3</v>
      </c>
      <c r="F436" s="164">
        <v>211407</v>
      </c>
      <c r="G436" s="163">
        <v>5690</v>
      </c>
      <c r="H436" s="48">
        <f>IF($B436&lt;Input!$C$22,"n.m.",IF($B436=Input!$C$22,100,100*(1+(G436/INDEX(G$18:G$1845,MATCH(Input!$C$22,$B$18:$B$1845,0))-1))))</f>
        <v>142.25</v>
      </c>
      <c r="I436" s="46">
        <f t="shared" si="18"/>
        <v>1.7605633802817433E-3</v>
      </c>
      <c r="J436" s="50">
        <f>IF($B436&gt;=Input!$C$22,100,"n.m.")</f>
        <v>100</v>
      </c>
    </row>
    <row r="437" spans="2:10" x14ac:dyDescent="0.15">
      <c r="B437" s="33">
        <f t="shared" si="20"/>
        <v>43777</v>
      </c>
      <c r="C437" s="160">
        <v>268</v>
      </c>
      <c r="D437" s="44">
        <f>IF($B437&lt;Input!$C$22,"n.m.",IF($B437=Input!$C$22,100,100*(1+(C437/INDEX(C$18:C$1845,MATCH(Input!$C$22,$B$18:$B$1845,0))-1))))</f>
        <v>268</v>
      </c>
      <c r="E437" s="52">
        <f t="shared" si="19"/>
        <v>3.7453183520599342E-3</v>
      </c>
      <c r="F437" s="164">
        <v>406537</v>
      </c>
      <c r="G437" s="163">
        <v>5680</v>
      </c>
      <c r="H437" s="48">
        <f>IF($B437&lt;Input!$C$22,"n.m.",IF($B437=Input!$C$22,100,100*(1+(G437/INDEX(G$18:G$1845,MATCH(Input!$C$22,$B$18:$B$1845,0))-1))))</f>
        <v>142</v>
      </c>
      <c r="I437" s="46">
        <f t="shared" si="18"/>
        <v>1.7636684303350414E-3</v>
      </c>
      <c r="J437" s="50">
        <f>IF($B437&gt;=Input!$C$22,100,"n.m.")</f>
        <v>100</v>
      </c>
    </row>
    <row r="438" spans="2:10" x14ac:dyDescent="0.15">
      <c r="B438" s="33">
        <f t="shared" si="20"/>
        <v>43776</v>
      </c>
      <c r="C438" s="160">
        <v>267</v>
      </c>
      <c r="D438" s="44">
        <f>IF($B438&lt;Input!$C$22,"n.m.",IF($B438=Input!$C$22,100,100*(1+(C438/INDEX(C$18:C$1845,MATCH(Input!$C$22,$B$18:$B$1845,0))-1))))</f>
        <v>267</v>
      </c>
      <c r="E438" s="52">
        <f t="shared" si="19"/>
        <v>3.759398496240518E-3</v>
      </c>
      <c r="F438" s="164">
        <v>438938</v>
      </c>
      <c r="G438" s="163">
        <v>5670</v>
      </c>
      <c r="H438" s="48">
        <f>IF($B438&lt;Input!$C$22,"n.m.",IF($B438=Input!$C$22,100,100*(1+(G438/INDEX(G$18:G$1845,MATCH(Input!$C$22,$B$18:$B$1845,0))-1))))</f>
        <v>141.75</v>
      </c>
      <c r="I438" s="46">
        <f t="shared" si="18"/>
        <v>1.7667844522968323E-3</v>
      </c>
      <c r="J438" s="50">
        <f>IF($B438&gt;=Input!$C$22,100,"n.m.")</f>
        <v>100</v>
      </c>
    </row>
    <row r="439" spans="2:10" x14ac:dyDescent="0.15">
      <c r="B439" s="33">
        <f t="shared" si="20"/>
        <v>43775</v>
      </c>
      <c r="C439" s="160">
        <v>266</v>
      </c>
      <c r="D439" s="44">
        <f>IF($B439&lt;Input!$C$22,"n.m.",IF($B439=Input!$C$22,100,100*(1+(C439/INDEX(C$18:C$1845,MATCH(Input!$C$22,$B$18:$B$1845,0))-1))))</f>
        <v>266</v>
      </c>
      <c r="E439" s="52">
        <f t="shared" si="19"/>
        <v>3.7735849056603765E-3</v>
      </c>
      <c r="F439" s="164">
        <v>229513</v>
      </c>
      <c r="G439" s="163">
        <v>5660</v>
      </c>
      <c r="H439" s="48">
        <f>IF($B439&lt;Input!$C$22,"n.m.",IF($B439=Input!$C$22,100,100*(1+(G439/INDEX(G$18:G$1845,MATCH(Input!$C$22,$B$18:$B$1845,0))-1))))</f>
        <v>141.5</v>
      </c>
      <c r="I439" s="46">
        <f t="shared" si="18"/>
        <v>1.7699115044247371E-3</v>
      </c>
      <c r="J439" s="50">
        <f>IF($B439&gt;=Input!$C$22,100,"n.m.")</f>
        <v>100</v>
      </c>
    </row>
    <row r="440" spans="2:10" x14ac:dyDescent="0.15">
      <c r="B440" s="33">
        <f t="shared" si="20"/>
        <v>43774</v>
      </c>
      <c r="C440" s="160">
        <v>265</v>
      </c>
      <c r="D440" s="44">
        <f>IF($B440&lt;Input!$C$22,"n.m.",IF($B440=Input!$C$22,100,100*(1+(C440/INDEX(C$18:C$1845,MATCH(Input!$C$22,$B$18:$B$1845,0))-1))))</f>
        <v>265</v>
      </c>
      <c r="E440" s="52">
        <f t="shared" si="19"/>
        <v>3.7878787878788955E-3</v>
      </c>
      <c r="F440" s="164">
        <v>472318</v>
      </c>
      <c r="G440" s="163">
        <v>5650</v>
      </c>
      <c r="H440" s="48">
        <f>IF($B440&lt;Input!$C$22,"n.m.",IF($B440=Input!$C$22,100,100*(1+(G440/INDEX(G$18:G$1845,MATCH(Input!$C$22,$B$18:$B$1845,0))-1))))</f>
        <v>141.25</v>
      </c>
      <c r="I440" s="46">
        <f t="shared" si="18"/>
        <v>1.7730496453900457E-3</v>
      </c>
      <c r="J440" s="50">
        <f>IF($B440&gt;=Input!$C$22,100,"n.m.")</f>
        <v>100</v>
      </c>
    </row>
    <row r="441" spans="2:10" x14ac:dyDescent="0.15">
      <c r="B441" s="33">
        <f t="shared" si="20"/>
        <v>43773</v>
      </c>
      <c r="C441" s="160">
        <v>264</v>
      </c>
      <c r="D441" s="44">
        <f>IF($B441&lt;Input!$C$22,"n.m.",IF($B441=Input!$C$22,100,100*(1+(C441/INDEX(C$18:C$1845,MATCH(Input!$C$22,$B$18:$B$1845,0))-1))))</f>
        <v>264</v>
      </c>
      <c r="E441" s="52">
        <f t="shared" si="19"/>
        <v>3.8022813688212143E-3</v>
      </c>
      <c r="F441" s="164">
        <v>234152</v>
      </c>
      <c r="G441" s="163">
        <v>5640</v>
      </c>
      <c r="H441" s="48">
        <f>IF($B441&lt;Input!$C$22,"n.m.",IF($B441=Input!$C$22,100,100*(1+(G441/INDEX(G$18:G$1845,MATCH(Input!$C$22,$B$18:$B$1845,0))-1))))</f>
        <v>141</v>
      </c>
      <c r="I441" s="46">
        <f t="shared" si="18"/>
        <v>1.7761989342806039E-3</v>
      </c>
      <c r="J441" s="50">
        <f>IF($B441&gt;=Input!$C$22,100,"n.m.")</f>
        <v>100</v>
      </c>
    </row>
    <row r="442" spans="2:10" x14ac:dyDescent="0.15">
      <c r="B442" s="33">
        <f t="shared" si="20"/>
        <v>43772</v>
      </c>
      <c r="C442" s="160">
        <v>263</v>
      </c>
      <c r="D442" s="44">
        <f>IF($B442&lt;Input!$C$22,"n.m.",IF($B442=Input!$C$22,100,100*(1+(C442/INDEX(C$18:C$1845,MATCH(Input!$C$22,$B$18:$B$1845,0))-1))))</f>
        <v>263</v>
      </c>
      <c r="E442" s="52">
        <f t="shared" si="19"/>
        <v>3.8167938931297218E-3</v>
      </c>
      <c r="F442" s="164">
        <v>337296</v>
      </c>
      <c r="G442" s="163">
        <v>5630</v>
      </c>
      <c r="H442" s="48">
        <f>IF($B442&lt;Input!$C$22,"n.m.",IF($B442=Input!$C$22,100,100*(1+(G442/INDEX(G$18:G$1845,MATCH(Input!$C$22,$B$18:$B$1845,0))-1))))</f>
        <v>140.75</v>
      </c>
      <c r="I442" s="46">
        <f t="shared" si="18"/>
        <v>1.779359430605032E-3</v>
      </c>
      <c r="J442" s="50">
        <f>IF($B442&gt;=Input!$C$22,100,"n.m.")</f>
        <v>100</v>
      </c>
    </row>
    <row r="443" spans="2:10" x14ac:dyDescent="0.15">
      <c r="B443" s="33">
        <f t="shared" si="20"/>
        <v>43771</v>
      </c>
      <c r="C443" s="160">
        <v>262</v>
      </c>
      <c r="D443" s="44">
        <f>IF($B443&lt;Input!$C$22,"n.m.",IF($B443=Input!$C$22,100,100*(1+(C443/INDEX(C$18:C$1845,MATCH(Input!$C$22,$B$18:$B$1845,0))-1))))</f>
        <v>262</v>
      </c>
      <c r="E443" s="52">
        <f t="shared" si="19"/>
        <v>3.8314176245211051E-3</v>
      </c>
      <c r="F443" s="164">
        <v>336996</v>
      </c>
      <c r="G443" s="163">
        <v>5620</v>
      </c>
      <c r="H443" s="48">
        <f>IF($B443&lt;Input!$C$22,"n.m.",IF($B443=Input!$C$22,100,100*(1+(G443/INDEX(G$18:G$1845,MATCH(Input!$C$22,$B$18:$B$1845,0))-1))))</f>
        <v>140.5</v>
      </c>
      <c r="I443" s="46">
        <f t="shared" si="18"/>
        <v>1.7825311942958333E-3</v>
      </c>
      <c r="J443" s="50">
        <f>IF($B443&gt;=Input!$C$22,100,"n.m.")</f>
        <v>100</v>
      </c>
    </row>
    <row r="444" spans="2:10" x14ac:dyDescent="0.15">
      <c r="B444" s="33">
        <f t="shared" si="20"/>
        <v>43770</v>
      </c>
      <c r="C444" s="160">
        <v>261</v>
      </c>
      <c r="D444" s="44">
        <f>IF($B444&lt;Input!$C$22,"n.m.",IF($B444=Input!$C$22,100,100*(1+(C444/INDEX(C$18:C$1845,MATCH(Input!$C$22,$B$18:$B$1845,0))-1))))</f>
        <v>261</v>
      </c>
      <c r="E444" s="52">
        <f t="shared" si="19"/>
        <v>3.8461538461538325E-3</v>
      </c>
      <c r="F444" s="164">
        <v>244472</v>
      </c>
      <c r="G444" s="163">
        <v>5610</v>
      </c>
      <c r="H444" s="48">
        <f>IF($B444&lt;Input!$C$22,"n.m.",IF($B444=Input!$C$22,100,100*(1+(G444/INDEX(G$18:G$1845,MATCH(Input!$C$22,$B$18:$B$1845,0))-1))))</f>
        <v>140.25</v>
      </c>
      <c r="I444" s="46">
        <f t="shared" si="18"/>
        <v>1.7857142857142794E-3</v>
      </c>
      <c r="J444" s="50">
        <f>IF($B444&gt;=Input!$C$22,100,"n.m.")</f>
        <v>100</v>
      </c>
    </row>
    <row r="445" spans="2:10" x14ac:dyDescent="0.15">
      <c r="B445" s="33">
        <f t="shared" si="20"/>
        <v>43769</v>
      </c>
      <c r="C445" s="160">
        <v>260</v>
      </c>
      <c r="D445" s="44">
        <f>IF($B445&lt;Input!$C$22,"n.m.",IF($B445=Input!$C$22,100,100*(1+(C445/INDEX(C$18:C$1845,MATCH(Input!$C$22,$B$18:$B$1845,0))-1))))</f>
        <v>260</v>
      </c>
      <c r="E445" s="52">
        <f t="shared" si="19"/>
        <v>3.8610038610038533E-3</v>
      </c>
      <c r="F445" s="164">
        <v>380465</v>
      </c>
      <c r="G445" s="163">
        <v>5600</v>
      </c>
      <c r="H445" s="48">
        <f>IF($B445&lt;Input!$C$22,"n.m.",IF($B445=Input!$C$22,100,100*(1+(G445/INDEX(G$18:G$1845,MATCH(Input!$C$22,$B$18:$B$1845,0))-1))))</f>
        <v>140</v>
      </c>
      <c r="I445" s="46">
        <f t="shared" si="18"/>
        <v>1.7889087656528524E-3</v>
      </c>
      <c r="J445" s="50">
        <f>IF($B445&gt;=Input!$C$22,100,"n.m.")</f>
        <v>100</v>
      </c>
    </row>
    <row r="446" spans="2:10" x14ac:dyDescent="0.15">
      <c r="B446" s="33">
        <f t="shared" si="20"/>
        <v>43768</v>
      </c>
      <c r="C446" s="160">
        <v>259</v>
      </c>
      <c r="D446" s="44">
        <f>IF($B446&lt;Input!$C$22,"n.m.",IF($B446=Input!$C$22,100,100*(1+(C446/INDEX(C$18:C$1845,MATCH(Input!$C$22,$B$18:$B$1845,0))-1))))</f>
        <v>259</v>
      </c>
      <c r="E446" s="52">
        <f t="shared" si="19"/>
        <v>3.8759689922480689E-3</v>
      </c>
      <c r="F446" s="164">
        <v>257850</v>
      </c>
      <c r="G446" s="163">
        <v>5590</v>
      </c>
      <c r="H446" s="48">
        <f>IF($B446&lt;Input!$C$22,"n.m.",IF($B446=Input!$C$22,100,100*(1+(G446/INDEX(G$18:G$1845,MATCH(Input!$C$22,$B$18:$B$1845,0))-1))))</f>
        <v>139.75</v>
      </c>
      <c r="I446" s="46">
        <f t="shared" si="18"/>
        <v>1.7921146953405742E-3</v>
      </c>
      <c r="J446" s="50">
        <f>IF($B446&gt;=Input!$C$22,100,"n.m.")</f>
        <v>100</v>
      </c>
    </row>
    <row r="447" spans="2:10" x14ac:dyDescent="0.15">
      <c r="B447" s="33">
        <f t="shared" si="20"/>
        <v>43767</v>
      </c>
      <c r="C447" s="160">
        <v>258</v>
      </c>
      <c r="D447" s="44">
        <f>IF($B447&lt;Input!$C$22,"n.m.",IF($B447=Input!$C$22,100,100*(1+(C447/INDEX(C$18:C$1845,MATCH(Input!$C$22,$B$18:$B$1845,0))-1))))</f>
        <v>258</v>
      </c>
      <c r="E447" s="52">
        <f t="shared" si="19"/>
        <v>3.8910505836575737E-3</v>
      </c>
      <c r="F447" s="164">
        <v>410434</v>
      </c>
      <c r="G447" s="163">
        <v>5580</v>
      </c>
      <c r="H447" s="48">
        <f>IF($B447&lt;Input!$C$22,"n.m.",IF($B447=Input!$C$22,100,100*(1+(G447/INDEX(G$18:G$1845,MATCH(Input!$C$22,$B$18:$B$1845,0))-1))))</f>
        <v>139.5</v>
      </c>
      <c r="I447" s="46">
        <f t="shared" si="18"/>
        <v>1.7953321364452268E-3</v>
      </c>
      <c r="J447" s="50">
        <f>IF($B447&gt;=Input!$C$22,100,"n.m.")</f>
        <v>100</v>
      </c>
    </row>
    <row r="448" spans="2:10" x14ac:dyDescent="0.15">
      <c r="B448" s="33">
        <f t="shared" si="20"/>
        <v>43766</v>
      </c>
      <c r="C448" s="160">
        <v>257</v>
      </c>
      <c r="D448" s="44">
        <f>IF($B448&lt;Input!$C$22,"n.m.",IF($B448=Input!$C$22,100,100*(1+(C448/INDEX(C$18:C$1845,MATCH(Input!$C$22,$B$18:$B$1845,0))-1))))</f>
        <v>257</v>
      </c>
      <c r="E448" s="52">
        <f t="shared" si="19"/>
        <v>3.90625E-3</v>
      </c>
      <c r="F448" s="164">
        <v>308746</v>
      </c>
      <c r="G448" s="163">
        <v>5570</v>
      </c>
      <c r="H448" s="48">
        <f>IF($B448&lt;Input!$C$22,"n.m.",IF($B448=Input!$C$22,100,100*(1+(G448/INDEX(G$18:G$1845,MATCH(Input!$C$22,$B$18:$B$1845,0))-1))))</f>
        <v>139.25</v>
      </c>
      <c r="I448" s="46">
        <f t="shared" si="18"/>
        <v>1.7985611510791255E-3</v>
      </c>
      <c r="J448" s="50">
        <f>IF($B448&gt;=Input!$C$22,100,"n.m.")</f>
        <v>100</v>
      </c>
    </row>
    <row r="449" spans="2:10" x14ac:dyDescent="0.15">
      <c r="B449" s="33">
        <f t="shared" si="20"/>
        <v>43765</v>
      </c>
      <c r="C449" s="160">
        <v>256</v>
      </c>
      <c r="D449" s="44">
        <f>IF($B449&lt;Input!$C$22,"n.m.",IF($B449=Input!$C$22,100,100*(1+(C449/INDEX(C$18:C$1845,MATCH(Input!$C$22,$B$18:$B$1845,0))-1))))</f>
        <v>256</v>
      </c>
      <c r="E449" s="52">
        <f t="shared" si="19"/>
        <v>3.9215686274509665E-3</v>
      </c>
      <c r="F449" s="164">
        <v>246796</v>
      </c>
      <c r="G449" s="163">
        <v>5560</v>
      </c>
      <c r="H449" s="48">
        <f>IF($B449&lt;Input!$C$22,"n.m.",IF($B449=Input!$C$22,100,100*(1+(G449/INDEX(G$18:G$1845,MATCH(Input!$C$22,$B$18:$B$1845,0))-1))))</f>
        <v>139</v>
      </c>
      <c r="I449" s="46">
        <f t="shared" si="18"/>
        <v>1.8018018018017834E-3</v>
      </c>
      <c r="J449" s="50">
        <f>IF($B449&gt;=Input!$C$22,100,"n.m.")</f>
        <v>100</v>
      </c>
    </row>
    <row r="450" spans="2:10" x14ac:dyDescent="0.15">
      <c r="B450" s="33">
        <f t="shared" si="20"/>
        <v>43764</v>
      </c>
      <c r="C450" s="160">
        <v>255</v>
      </c>
      <c r="D450" s="44">
        <f>IF($B450&lt;Input!$C$22,"n.m.",IF($B450=Input!$C$22,100,100*(1+(C450/INDEX(C$18:C$1845,MATCH(Input!$C$22,$B$18:$B$1845,0))-1))))</f>
        <v>254.99999999999997</v>
      </c>
      <c r="E450" s="52">
        <f t="shared" si="19"/>
        <v>3.937007874015741E-3</v>
      </c>
      <c r="F450" s="164">
        <v>446588</v>
      </c>
      <c r="G450" s="163">
        <v>5550</v>
      </c>
      <c r="H450" s="48">
        <f>IF($B450&lt;Input!$C$22,"n.m.",IF($B450=Input!$C$22,100,100*(1+(G450/INDEX(G$18:G$1845,MATCH(Input!$C$22,$B$18:$B$1845,0))-1))))</f>
        <v>138.75</v>
      </c>
      <c r="I450" s="46">
        <f t="shared" si="18"/>
        <v>1.8050541516245744E-3</v>
      </c>
      <c r="J450" s="50">
        <f>IF($B450&gt;=Input!$C$22,100,"n.m.")</f>
        <v>100</v>
      </c>
    </row>
    <row r="451" spans="2:10" x14ac:dyDescent="0.15">
      <c r="B451" s="33">
        <f t="shared" si="20"/>
        <v>43763</v>
      </c>
      <c r="C451" s="160">
        <v>254</v>
      </c>
      <c r="D451" s="44">
        <f>IF($B451&lt;Input!$C$22,"n.m.",IF($B451=Input!$C$22,100,100*(1+(C451/INDEX(C$18:C$1845,MATCH(Input!$C$22,$B$18:$B$1845,0))-1))))</f>
        <v>254</v>
      </c>
      <c r="E451" s="52">
        <f t="shared" si="19"/>
        <v>3.9525691699604515E-3</v>
      </c>
      <c r="F451" s="164">
        <v>352332</v>
      </c>
      <c r="G451" s="163">
        <v>5540</v>
      </c>
      <c r="H451" s="48">
        <f>IF($B451&lt;Input!$C$22,"n.m.",IF($B451=Input!$C$22,100,100*(1+(G451/INDEX(G$18:G$1845,MATCH(Input!$C$22,$B$18:$B$1845,0))-1))))</f>
        <v>138.5</v>
      </c>
      <c r="I451" s="46">
        <f t="shared" si="18"/>
        <v>1.8083182640145079E-3</v>
      </c>
      <c r="J451" s="50">
        <f>IF($B451&gt;=Input!$C$22,100,"n.m.")</f>
        <v>100</v>
      </c>
    </row>
    <row r="452" spans="2:10" x14ac:dyDescent="0.15">
      <c r="B452" s="33">
        <f t="shared" si="20"/>
        <v>43762</v>
      </c>
      <c r="C452" s="160">
        <v>253</v>
      </c>
      <c r="D452" s="44">
        <f>IF($B452&lt;Input!$C$22,"n.m.",IF($B452=Input!$C$22,100,100*(1+(C452/INDEX(C$18:C$1845,MATCH(Input!$C$22,$B$18:$B$1845,0))-1))))</f>
        <v>252.99999999999997</v>
      </c>
      <c r="E452" s="52">
        <f t="shared" si="19"/>
        <v>3.9682539682539542E-3</v>
      </c>
      <c r="F452" s="164">
        <v>261592</v>
      </c>
      <c r="G452" s="163">
        <v>5530</v>
      </c>
      <c r="H452" s="48">
        <f>IF($B452&lt;Input!$C$22,"n.m.",IF($B452=Input!$C$22,100,100*(1+(G452/INDEX(G$18:G$1845,MATCH(Input!$C$22,$B$18:$B$1845,0))-1))))</f>
        <v>138.25</v>
      </c>
      <c r="I452" s="46">
        <f t="shared" si="18"/>
        <v>1.8115942028984477E-3</v>
      </c>
      <c r="J452" s="50">
        <f>IF($B452&gt;=Input!$C$22,100,"n.m.")</f>
        <v>100</v>
      </c>
    </row>
    <row r="453" spans="2:10" x14ac:dyDescent="0.15">
      <c r="B453" s="33">
        <f t="shared" si="20"/>
        <v>43761</v>
      </c>
      <c r="C453" s="160">
        <v>252</v>
      </c>
      <c r="D453" s="44">
        <f>IF($B453&lt;Input!$C$22,"n.m.",IF($B453=Input!$C$22,100,100*(1+(C453/INDEX(C$18:C$1845,MATCH(Input!$C$22,$B$18:$B$1845,0))-1))))</f>
        <v>252</v>
      </c>
      <c r="E453" s="52">
        <f t="shared" si="19"/>
        <v>3.9840637450199168E-3</v>
      </c>
      <c r="F453" s="164">
        <v>263454</v>
      </c>
      <c r="G453" s="163">
        <v>5520</v>
      </c>
      <c r="H453" s="48">
        <f>IF($B453&lt;Input!$C$22,"n.m.",IF($B453=Input!$C$22,100,100*(1+(G453/INDEX(G$18:G$1845,MATCH(Input!$C$22,$B$18:$B$1845,0))-1))))</f>
        <v>138</v>
      </c>
      <c r="I453" s="46">
        <f t="shared" si="18"/>
        <v>1.814882032667775E-3</v>
      </c>
      <c r="J453" s="50">
        <f>IF($B453&gt;=Input!$C$22,100,"n.m.")</f>
        <v>100</v>
      </c>
    </row>
    <row r="454" spans="2:10" x14ac:dyDescent="0.15">
      <c r="B454" s="33">
        <f t="shared" si="20"/>
        <v>43760</v>
      </c>
      <c r="C454" s="160">
        <v>251</v>
      </c>
      <c r="D454" s="44">
        <f>IF($B454&lt;Input!$C$22,"n.m.",IF($B454=Input!$C$22,100,100*(1+(C454/INDEX(C$18:C$1845,MATCH(Input!$C$22,$B$18:$B$1845,0))-1))))</f>
        <v>250.99999999999997</v>
      </c>
      <c r="E454" s="52">
        <f t="shared" si="19"/>
        <v>4.0000000000000036E-3</v>
      </c>
      <c r="F454" s="164">
        <v>321075</v>
      </c>
      <c r="G454" s="163">
        <v>5510</v>
      </c>
      <c r="H454" s="48">
        <f>IF($B454&lt;Input!$C$22,"n.m.",IF($B454=Input!$C$22,100,100*(1+(G454/INDEX(G$18:G$1845,MATCH(Input!$C$22,$B$18:$B$1845,0))-1))))</f>
        <v>137.75</v>
      </c>
      <c r="I454" s="46">
        <f t="shared" si="18"/>
        <v>1.8181818181817189E-3</v>
      </c>
      <c r="J454" s="50">
        <f>IF($B454&gt;=Input!$C$22,100,"n.m.")</f>
        <v>100</v>
      </c>
    </row>
    <row r="455" spans="2:10" x14ac:dyDescent="0.15">
      <c r="B455" s="33">
        <f t="shared" si="20"/>
        <v>43759</v>
      </c>
      <c r="C455" s="160">
        <v>250</v>
      </c>
      <c r="D455" s="44">
        <f>IF($B455&lt;Input!$C$22,"n.m.",IF($B455=Input!$C$22,100,100*(1+(C455/INDEX(C$18:C$1845,MATCH(Input!$C$22,$B$18:$B$1845,0))-1))))</f>
        <v>250</v>
      </c>
      <c r="E455" s="52">
        <f t="shared" si="19"/>
        <v>4.0160642570281624E-3</v>
      </c>
      <c r="F455" s="164">
        <v>459544</v>
      </c>
      <c r="G455" s="163">
        <v>5500</v>
      </c>
      <c r="H455" s="48">
        <f>IF($B455&lt;Input!$C$22,"n.m.",IF($B455=Input!$C$22,100,100*(1+(G455/INDEX(G$18:G$1845,MATCH(Input!$C$22,$B$18:$B$1845,0))-1))))</f>
        <v>137.5</v>
      </c>
      <c r="I455" s="46">
        <f t="shared" si="18"/>
        <v>1.8214936247722413E-3</v>
      </c>
      <c r="J455" s="50">
        <f>IF($B455&gt;=Input!$C$22,100,"n.m.")</f>
        <v>100</v>
      </c>
    </row>
    <row r="456" spans="2:10" x14ac:dyDescent="0.15">
      <c r="B456" s="33">
        <f t="shared" si="20"/>
        <v>43758</v>
      </c>
      <c r="C456" s="160">
        <v>249</v>
      </c>
      <c r="D456" s="44">
        <f>IF($B456&lt;Input!$C$22,"n.m.",IF($B456=Input!$C$22,100,100*(1+(C456/INDEX(C$18:C$1845,MATCH(Input!$C$22,$B$18:$B$1845,0))-1))))</f>
        <v>249.00000000000003</v>
      </c>
      <c r="E456" s="52">
        <f t="shared" si="19"/>
        <v>4.0322580645162365E-3</v>
      </c>
      <c r="F456" s="164">
        <v>298502</v>
      </c>
      <c r="G456" s="163">
        <v>5490</v>
      </c>
      <c r="H456" s="48">
        <f>IF($B456&lt;Input!$C$22,"n.m.",IF($B456=Input!$C$22,100,100*(1+(G456/INDEX(G$18:G$1845,MATCH(Input!$C$22,$B$18:$B$1845,0))-1))))</f>
        <v>137.25</v>
      </c>
      <c r="I456" s="46">
        <f t="shared" si="18"/>
        <v>1.8248175182482562E-3</v>
      </c>
      <c r="J456" s="50">
        <f>IF($B456&gt;=Input!$C$22,100,"n.m.")</f>
        <v>100</v>
      </c>
    </row>
    <row r="457" spans="2:10" x14ac:dyDescent="0.15">
      <c r="B457" s="33">
        <f t="shared" si="20"/>
        <v>43757</v>
      </c>
      <c r="C457" s="160">
        <v>248</v>
      </c>
      <c r="D457" s="44">
        <f>IF($B457&lt;Input!$C$22,"n.m.",IF($B457=Input!$C$22,100,100*(1+(C457/INDEX(C$18:C$1845,MATCH(Input!$C$22,$B$18:$B$1845,0))-1))))</f>
        <v>248</v>
      </c>
      <c r="E457" s="52">
        <f t="shared" si="19"/>
        <v>4.0485829959513442E-3</v>
      </c>
      <c r="F457" s="164">
        <v>276926</v>
      </c>
      <c r="G457" s="163">
        <v>5480</v>
      </c>
      <c r="H457" s="48">
        <f>IF($B457&lt;Input!$C$22,"n.m.",IF($B457=Input!$C$22,100,100*(1+(G457/INDEX(G$18:G$1845,MATCH(Input!$C$22,$B$18:$B$1845,0))-1))))</f>
        <v>137</v>
      </c>
      <c r="I457" s="46">
        <f t="shared" si="18"/>
        <v>1.8281535648994041E-3</v>
      </c>
      <c r="J457" s="50">
        <f>IF($B457&gt;=Input!$C$22,100,"n.m.")</f>
        <v>100</v>
      </c>
    </row>
    <row r="458" spans="2:10" x14ac:dyDescent="0.15">
      <c r="B458" s="33">
        <f t="shared" si="20"/>
        <v>43756</v>
      </c>
      <c r="C458" s="160">
        <v>247</v>
      </c>
      <c r="D458" s="44">
        <f>IF($B458&lt;Input!$C$22,"n.m.",IF($B458=Input!$C$22,100,100*(1+(C458/INDEX(C$18:C$1845,MATCH(Input!$C$22,$B$18:$B$1845,0))-1))))</f>
        <v>247.00000000000003</v>
      </c>
      <c r="E458" s="52">
        <f t="shared" si="19"/>
        <v>4.0650406504065817E-3</v>
      </c>
      <c r="F458" s="164">
        <v>452240</v>
      </c>
      <c r="G458" s="163">
        <v>5470</v>
      </c>
      <c r="H458" s="48">
        <f>IF($B458&lt;Input!$C$22,"n.m.",IF($B458=Input!$C$22,100,100*(1+(G458/INDEX(G$18:G$1845,MATCH(Input!$C$22,$B$18:$B$1845,0))-1))))</f>
        <v>136.75</v>
      </c>
      <c r="I458" s="46">
        <f t="shared" si="18"/>
        <v>1.831501831501825E-3</v>
      </c>
      <c r="J458" s="50">
        <f>IF($B458&gt;=Input!$C$22,100,"n.m.")</f>
        <v>100</v>
      </c>
    </row>
    <row r="459" spans="2:10" x14ac:dyDescent="0.15">
      <c r="B459" s="33">
        <f t="shared" si="20"/>
        <v>43755</v>
      </c>
      <c r="C459" s="160">
        <v>246</v>
      </c>
      <c r="D459" s="44">
        <f>IF($B459&lt;Input!$C$22,"n.m.",IF($B459=Input!$C$22,100,100*(1+(C459/INDEX(C$18:C$1845,MATCH(Input!$C$22,$B$18:$B$1845,0))-1))))</f>
        <v>246</v>
      </c>
      <c r="E459" s="52">
        <f t="shared" si="19"/>
        <v>4.0816326530612734E-3</v>
      </c>
      <c r="F459" s="164">
        <v>438103</v>
      </c>
      <c r="G459" s="163">
        <v>5460</v>
      </c>
      <c r="H459" s="48">
        <f>IF($B459&lt;Input!$C$22,"n.m.",IF($B459=Input!$C$22,100,100*(1+(G459/INDEX(G$18:G$1845,MATCH(Input!$C$22,$B$18:$B$1845,0))-1))))</f>
        <v>136.5</v>
      </c>
      <c r="I459" s="46">
        <f t="shared" si="18"/>
        <v>1.8348623853210455E-3</v>
      </c>
      <c r="J459" s="50">
        <f>IF($B459&gt;=Input!$C$22,100,"n.m.")</f>
        <v>100</v>
      </c>
    </row>
    <row r="460" spans="2:10" x14ac:dyDescent="0.15">
      <c r="B460" s="33">
        <f t="shared" si="20"/>
        <v>43754</v>
      </c>
      <c r="C460" s="160">
        <v>245</v>
      </c>
      <c r="D460" s="44">
        <f>IF($B460&lt;Input!$C$22,"n.m.",IF($B460=Input!$C$22,100,100*(1+(C460/INDEX(C$18:C$1845,MATCH(Input!$C$22,$B$18:$B$1845,0))-1))))</f>
        <v>245.00000000000003</v>
      </c>
      <c r="E460" s="52">
        <f t="shared" si="19"/>
        <v>4.098360655737654E-3</v>
      </c>
      <c r="F460" s="164">
        <v>332799</v>
      </c>
      <c r="G460" s="163">
        <v>5450</v>
      </c>
      <c r="H460" s="48">
        <f>IF($B460&lt;Input!$C$22,"n.m.",IF($B460=Input!$C$22,100,100*(1+(G460/INDEX(G$18:G$1845,MATCH(Input!$C$22,$B$18:$B$1845,0))-1))))</f>
        <v>136.25</v>
      </c>
      <c r="I460" s="46">
        <f t="shared" si="18"/>
        <v>1.8382352941177516E-3</v>
      </c>
      <c r="J460" s="50">
        <f>IF($B460&gt;=Input!$C$22,100,"n.m.")</f>
        <v>100</v>
      </c>
    </row>
    <row r="461" spans="2:10" x14ac:dyDescent="0.15">
      <c r="B461" s="33">
        <f t="shared" si="20"/>
        <v>43753</v>
      </c>
      <c r="C461" s="160">
        <v>244</v>
      </c>
      <c r="D461" s="44">
        <f>IF($B461&lt;Input!$C$22,"n.m.",IF($B461=Input!$C$22,100,100*(1+(C461/INDEX(C$18:C$1845,MATCH(Input!$C$22,$B$18:$B$1845,0))-1))))</f>
        <v>244</v>
      </c>
      <c r="E461" s="52">
        <f t="shared" si="19"/>
        <v>4.115226337448652E-3</v>
      </c>
      <c r="F461" s="164">
        <v>281191</v>
      </c>
      <c r="G461" s="163">
        <v>5440</v>
      </c>
      <c r="H461" s="48">
        <f>IF($B461&lt;Input!$C$22,"n.m.",IF($B461=Input!$C$22,100,100*(1+(G461/INDEX(G$18:G$1845,MATCH(Input!$C$22,$B$18:$B$1845,0))-1))))</f>
        <v>136</v>
      </c>
      <c r="I461" s="46">
        <f t="shared" si="18"/>
        <v>1.8416206261511192E-3</v>
      </c>
      <c r="J461" s="50">
        <f>IF($B461&gt;=Input!$C$22,100,"n.m.")</f>
        <v>100</v>
      </c>
    </row>
    <row r="462" spans="2:10" x14ac:dyDescent="0.15">
      <c r="B462" s="33">
        <f t="shared" si="20"/>
        <v>43752</v>
      </c>
      <c r="C462" s="160">
        <v>243</v>
      </c>
      <c r="D462" s="44">
        <f>IF($B462&lt;Input!$C$22,"n.m.",IF($B462=Input!$C$22,100,100*(1+(C462/INDEX(C$18:C$1845,MATCH(Input!$C$22,$B$18:$B$1845,0))-1))))</f>
        <v>243.00000000000003</v>
      </c>
      <c r="E462" s="52">
        <f t="shared" si="19"/>
        <v>4.1322314049587749E-3</v>
      </c>
      <c r="F462" s="164">
        <v>404177</v>
      </c>
      <c r="G462" s="163">
        <v>5430</v>
      </c>
      <c r="H462" s="48">
        <f>IF($B462&lt;Input!$C$22,"n.m.",IF($B462=Input!$C$22,100,100*(1+(G462/INDEX(G$18:G$1845,MATCH(Input!$C$22,$B$18:$B$1845,0))-1))))</f>
        <v>135.75</v>
      </c>
      <c r="I462" s="46">
        <f t="shared" si="18"/>
        <v>1.8450184501845879E-3</v>
      </c>
      <c r="J462" s="50">
        <f>IF($B462&gt;=Input!$C$22,100,"n.m.")</f>
        <v>100</v>
      </c>
    </row>
    <row r="463" spans="2:10" x14ac:dyDescent="0.15">
      <c r="B463" s="33">
        <f t="shared" si="20"/>
        <v>43751</v>
      </c>
      <c r="C463" s="160">
        <v>242</v>
      </c>
      <c r="D463" s="44">
        <f>IF($B463&lt;Input!$C$22,"n.m.",IF($B463=Input!$C$22,100,100*(1+(C463/INDEX(C$18:C$1845,MATCH(Input!$C$22,$B$18:$B$1845,0))-1))))</f>
        <v>242</v>
      </c>
      <c r="E463" s="52">
        <f t="shared" si="19"/>
        <v>4.1493775933609811E-3</v>
      </c>
      <c r="F463" s="164">
        <v>338552</v>
      </c>
      <c r="G463" s="163">
        <v>5420</v>
      </c>
      <c r="H463" s="48">
        <f>IF($B463&lt;Input!$C$22,"n.m.",IF($B463=Input!$C$22,100,100*(1+(G463/INDEX(G$18:G$1845,MATCH(Input!$C$22,$B$18:$B$1845,0))-1))))</f>
        <v>135.5</v>
      </c>
      <c r="I463" s="46">
        <f t="shared" si="18"/>
        <v>1.848428835489857E-3</v>
      </c>
      <c r="J463" s="50">
        <f>IF($B463&gt;=Input!$C$22,100,"n.m.")</f>
        <v>100</v>
      </c>
    </row>
    <row r="464" spans="2:10" x14ac:dyDescent="0.15">
      <c r="B464" s="33">
        <f t="shared" si="20"/>
        <v>43750</v>
      </c>
      <c r="C464" s="160">
        <v>241</v>
      </c>
      <c r="D464" s="44">
        <f>IF($B464&lt;Input!$C$22,"n.m.",IF($B464=Input!$C$22,100,100*(1+(C464/INDEX(C$18:C$1845,MATCH(Input!$C$22,$B$18:$B$1845,0))-1))))</f>
        <v>241</v>
      </c>
      <c r="E464" s="52">
        <f t="shared" si="19"/>
        <v>4.1666666666666519E-3</v>
      </c>
      <c r="F464" s="164">
        <v>349692</v>
      </c>
      <c r="G464" s="163">
        <v>5410</v>
      </c>
      <c r="H464" s="48">
        <f>IF($B464&lt;Input!$C$22,"n.m.",IF($B464=Input!$C$22,100,100*(1+(G464/INDEX(G$18:G$1845,MATCH(Input!$C$22,$B$18:$B$1845,0))-1))))</f>
        <v>135.25</v>
      </c>
      <c r="I464" s="46">
        <f t="shared" si="18"/>
        <v>1.8518518518517713E-3</v>
      </c>
      <c r="J464" s="50">
        <f>IF($B464&gt;=Input!$C$22,100,"n.m.")</f>
        <v>100</v>
      </c>
    </row>
    <row r="465" spans="2:10" x14ac:dyDescent="0.15">
      <c r="B465" s="33">
        <f t="shared" si="20"/>
        <v>43749</v>
      </c>
      <c r="C465" s="160">
        <v>240</v>
      </c>
      <c r="D465" s="44">
        <f>IF($B465&lt;Input!$C$22,"n.m.",IF($B465=Input!$C$22,100,100*(1+(C465/INDEX(C$18:C$1845,MATCH(Input!$C$22,$B$18:$B$1845,0))-1))))</f>
        <v>240</v>
      </c>
      <c r="E465" s="52">
        <f t="shared" si="19"/>
        <v>4.1841004184099972E-3</v>
      </c>
      <c r="F465" s="164">
        <v>218149</v>
      </c>
      <c r="G465" s="163">
        <v>5400</v>
      </c>
      <c r="H465" s="48">
        <f>IF($B465&lt;Input!$C$22,"n.m.",IF($B465=Input!$C$22,100,100*(1+(G465/INDEX(G$18:G$1845,MATCH(Input!$C$22,$B$18:$B$1845,0))-1))))</f>
        <v>135</v>
      </c>
      <c r="I465" s="46">
        <f t="shared" si="18"/>
        <v>1.8552875695732052E-3</v>
      </c>
      <c r="J465" s="50">
        <f>IF($B465&gt;=Input!$C$22,100,"n.m.")</f>
        <v>100</v>
      </c>
    </row>
    <row r="466" spans="2:10" x14ac:dyDescent="0.15">
      <c r="B466" s="33">
        <f t="shared" si="20"/>
        <v>43748</v>
      </c>
      <c r="C466" s="160">
        <v>239</v>
      </c>
      <c r="D466" s="44">
        <f>IF($B466&lt;Input!$C$22,"n.m.",IF($B466=Input!$C$22,100,100*(1+(C466/INDEX(C$18:C$1845,MATCH(Input!$C$22,$B$18:$B$1845,0))-1))))</f>
        <v>239</v>
      </c>
      <c r="E466" s="52">
        <f t="shared" si="19"/>
        <v>4.2016806722688926E-3</v>
      </c>
      <c r="F466" s="164">
        <v>373898</v>
      </c>
      <c r="G466" s="163">
        <v>5390</v>
      </c>
      <c r="H466" s="48">
        <f>IF($B466&lt;Input!$C$22,"n.m.",IF($B466=Input!$C$22,100,100*(1+(G466/INDEX(G$18:G$1845,MATCH(Input!$C$22,$B$18:$B$1845,0))-1))))</f>
        <v>134.75</v>
      </c>
      <c r="I466" s="46">
        <f t="shared" ref="I466:I529" si="21">G466/G467-1</f>
        <v>1.8587360594795044E-3</v>
      </c>
      <c r="J466" s="50">
        <f>IF($B466&gt;=Input!$C$22,100,"n.m.")</f>
        <v>100</v>
      </c>
    </row>
    <row r="467" spans="2:10" x14ac:dyDescent="0.15">
      <c r="B467" s="33">
        <f t="shared" si="20"/>
        <v>43747</v>
      </c>
      <c r="C467" s="160">
        <v>238</v>
      </c>
      <c r="D467" s="44">
        <f>IF($B467&lt;Input!$C$22,"n.m.",IF($B467=Input!$C$22,100,100*(1+(C467/INDEX(C$18:C$1845,MATCH(Input!$C$22,$B$18:$B$1845,0))-1))))</f>
        <v>238</v>
      </c>
      <c r="E467" s="52">
        <f t="shared" ref="E467:E530" si="22">C467/C468-1</f>
        <v>4.2194092827003704E-3</v>
      </c>
      <c r="F467" s="164">
        <v>285788</v>
      </c>
      <c r="G467" s="163">
        <v>5380</v>
      </c>
      <c r="H467" s="48">
        <f>IF($B467&lt;Input!$C$22,"n.m.",IF($B467=Input!$C$22,100,100*(1+(G467/INDEX(G$18:G$1845,MATCH(Input!$C$22,$B$18:$B$1845,0))-1))))</f>
        <v>134.5</v>
      </c>
      <c r="I467" s="46">
        <f t="shared" si="21"/>
        <v>1.8621973929235924E-3</v>
      </c>
      <c r="J467" s="50">
        <f>IF($B467&gt;=Input!$C$22,100,"n.m.")</f>
        <v>100</v>
      </c>
    </row>
    <row r="468" spans="2:10" x14ac:dyDescent="0.15">
      <c r="B468" s="33">
        <f t="shared" ref="B468:B531" si="23">B467-1</f>
        <v>43746</v>
      </c>
      <c r="C468" s="160">
        <v>237</v>
      </c>
      <c r="D468" s="44">
        <f>IF($B468&lt;Input!$C$22,"n.m.",IF($B468=Input!$C$22,100,100*(1+(C468/INDEX(C$18:C$1845,MATCH(Input!$C$22,$B$18:$B$1845,0))-1))))</f>
        <v>237</v>
      </c>
      <c r="E468" s="52">
        <f t="shared" si="22"/>
        <v>4.237288135593209E-3</v>
      </c>
      <c r="F468" s="164">
        <v>269194</v>
      </c>
      <c r="G468" s="163">
        <v>5370</v>
      </c>
      <c r="H468" s="48">
        <f>IF($B468&lt;Input!$C$22,"n.m.",IF($B468=Input!$C$22,100,100*(1+(G468/INDEX(G$18:G$1845,MATCH(Input!$C$22,$B$18:$B$1845,0))-1))))</f>
        <v>134.25</v>
      </c>
      <c r="I468" s="46">
        <f t="shared" si="21"/>
        <v>1.8656716417910779E-3</v>
      </c>
      <c r="J468" s="50">
        <f>IF($B468&gt;=Input!$C$22,100,"n.m.")</f>
        <v>100</v>
      </c>
    </row>
    <row r="469" spans="2:10" x14ac:dyDescent="0.15">
      <c r="B469" s="33">
        <f t="shared" si="23"/>
        <v>43745</v>
      </c>
      <c r="C469" s="160">
        <v>236</v>
      </c>
      <c r="D469" s="44">
        <f>IF($B469&lt;Input!$C$22,"n.m.",IF($B469=Input!$C$22,100,100*(1+(C469/INDEX(C$18:C$1845,MATCH(Input!$C$22,$B$18:$B$1845,0))-1))))</f>
        <v>236</v>
      </c>
      <c r="E469" s="52">
        <f t="shared" si="22"/>
        <v>4.2553191489360653E-3</v>
      </c>
      <c r="F469" s="164">
        <v>336955</v>
      </c>
      <c r="G469" s="163">
        <v>5360</v>
      </c>
      <c r="H469" s="48">
        <f>IF($B469&lt;Input!$C$22,"n.m.",IF($B469=Input!$C$22,100,100*(1+(G469/INDEX(G$18:G$1845,MATCH(Input!$C$22,$B$18:$B$1845,0))-1))))</f>
        <v>134</v>
      </c>
      <c r="I469" s="46">
        <f t="shared" si="21"/>
        <v>1.8691588785046953E-3</v>
      </c>
      <c r="J469" s="50">
        <f>IF($B469&gt;=Input!$C$22,100,"n.m.")</f>
        <v>100</v>
      </c>
    </row>
    <row r="470" spans="2:10" x14ac:dyDescent="0.15">
      <c r="B470" s="33">
        <f t="shared" si="23"/>
        <v>43744</v>
      </c>
      <c r="C470" s="160">
        <v>235</v>
      </c>
      <c r="D470" s="44">
        <f>IF($B470&lt;Input!$C$22,"n.m.",IF($B470=Input!$C$22,100,100*(1+(C470/INDEX(C$18:C$1845,MATCH(Input!$C$22,$B$18:$B$1845,0))-1))))</f>
        <v>235</v>
      </c>
      <c r="E470" s="52">
        <f t="shared" si="22"/>
        <v>4.2735042735042583E-3</v>
      </c>
      <c r="F470" s="164">
        <v>397816</v>
      </c>
      <c r="G470" s="163">
        <v>5350</v>
      </c>
      <c r="H470" s="48">
        <f>IF($B470&lt;Input!$C$22,"n.m.",IF($B470=Input!$C$22,100,100*(1+(G470/INDEX(G$18:G$1845,MATCH(Input!$C$22,$B$18:$B$1845,0))-1))))</f>
        <v>133.75</v>
      </c>
      <c r="I470" s="46">
        <f t="shared" si="21"/>
        <v>1.8726591760298561E-3</v>
      </c>
      <c r="J470" s="50">
        <f>IF($B470&gt;=Input!$C$22,100,"n.m.")</f>
        <v>100</v>
      </c>
    </row>
    <row r="471" spans="2:10" x14ac:dyDescent="0.15">
      <c r="B471" s="33">
        <f t="shared" si="23"/>
        <v>43743</v>
      </c>
      <c r="C471" s="160">
        <v>234</v>
      </c>
      <c r="D471" s="44">
        <f>IF($B471&lt;Input!$C$22,"n.m.",IF($B471=Input!$C$22,100,100*(1+(C471/INDEX(C$18:C$1845,MATCH(Input!$C$22,$B$18:$B$1845,0))-1))))</f>
        <v>234</v>
      </c>
      <c r="E471" s="52">
        <f t="shared" si="22"/>
        <v>4.2918454935623185E-3</v>
      </c>
      <c r="F471" s="164">
        <v>256834</v>
      </c>
      <c r="G471" s="163">
        <v>5340</v>
      </c>
      <c r="H471" s="48">
        <f>IF($B471&lt;Input!$C$22,"n.m.",IF($B471=Input!$C$22,100,100*(1+(G471/INDEX(G$18:G$1845,MATCH(Input!$C$22,$B$18:$B$1845,0))-1))))</f>
        <v>133.5</v>
      </c>
      <c r="I471" s="46">
        <f t="shared" si="21"/>
        <v>1.8761726078799779E-3</v>
      </c>
      <c r="J471" s="50">
        <f>IF($B471&gt;=Input!$C$22,100,"n.m.")</f>
        <v>100</v>
      </c>
    </row>
    <row r="472" spans="2:10" x14ac:dyDescent="0.15">
      <c r="B472" s="33">
        <f t="shared" si="23"/>
        <v>43742</v>
      </c>
      <c r="C472" s="160">
        <v>233</v>
      </c>
      <c r="D472" s="44">
        <f>IF($B472&lt;Input!$C$22,"n.m.",IF($B472=Input!$C$22,100,100*(1+(C472/INDEX(C$18:C$1845,MATCH(Input!$C$22,$B$18:$B$1845,0))-1))))</f>
        <v>233</v>
      </c>
      <c r="E472" s="52">
        <f t="shared" si="22"/>
        <v>4.3103448275862988E-3</v>
      </c>
      <c r="F472" s="164">
        <v>334293</v>
      </c>
      <c r="G472" s="163">
        <v>5330</v>
      </c>
      <c r="H472" s="48">
        <f>IF($B472&lt;Input!$C$22,"n.m.",IF($B472=Input!$C$22,100,100*(1+(G472/INDEX(G$18:G$1845,MATCH(Input!$C$22,$B$18:$B$1845,0))-1))))</f>
        <v>133.25</v>
      </c>
      <c r="I472" s="46">
        <f t="shared" si="21"/>
        <v>1.879699248120259E-3</v>
      </c>
      <c r="J472" s="50">
        <f>IF($B472&gt;=Input!$C$22,100,"n.m.")</f>
        <v>100</v>
      </c>
    </row>
    <row r="473" spans="2:10" x14ac:dyDescent="0.15">
      <c r="B473" s="33">
        <f t="shared" si="23"/>
        <v>43741</v>
      </c>
      <c r="C473" s="160">
        <v>232</v>
      </c>
      <c r="D473" s="44">
        <f>IF($B473&lt;Input!$C$22,"n.m.",IF($B473=Input!$C$22,100,100*(1+(C473/INDEX(C$18:C$1845,MATCH(Input!$C$22,$B$18:$B$1845,0))-1))))</f>
        <v>231.99999999999997</v>
      </c>
      <c r="E473" s="52">
        <f t="shared" si="22"/>
        <v>4.3290043290042934E-3</v>
      </c>
      <c r="F473" s="164">
        <v>479255</v>
      </c>
      <c r="G473" s="163">
        <v>5320</v>
      </c>
      <c r="H473" s="48">
        <f>IF($B473&lt;Input!$C$22,"n.m.",IF($B473=Input!$C$22,100,100*(1+(G473/INDEX(G$18:G$1845,MATCH(Input!$C$22,$B$18:$B$1845,0))-1))))</f>
        <v>133</v>
      </c>
      <c r="I473" s="46">
        <f t="shared" si="21"/>
        <v>1.8832391713747842E-3</v>
      </c>
      <c r="J473" s="50">
        <f>IF($B473&gt;=Input!$C$22,100,"n.m.")</f>
        <v>100</v>
      </c>
    </row>
    <row r="474" spans="2:10" x14ac:dyDescent="0.15">
      <c r="B474" s="33">
        <f t="shared" si="23"/>
        <v>43740</v>
      </c>
      <c r="C474" s="160">
        <v>231</v>
      </c>
      <c r="D474" s="44">
        <f>IF($B474&lt;Input!$C$22,"n.m.",IF($B474=Input!$C$22,100,100*(1+(C474/INDEX(C$18:C$1845,MATCH(Input!$C$22,$B$18:$B$1845,0))-1))))</f>
        <v>231</v>
      </c>
      <c r="E474" s="52">
        <f t="shared" si="22"/>
        <v>4.3478260869564966E-3</v>
      </c>
      <c r="F474" s="164">
        <v>394780</v>
      </c>
      <c r="G474" s="163">
        <v>5310</v>
      </c>
      <c r="H474" s="48">
        <f>IF($B474&lt;Input!$C$22,"n.m.",IF($B474=Input!$C$22,100,100*(1+(G474/INDEX(G$18:G$1845,MATCH(Input!$C$22,$B$18:$B$1845,0))-1))))</f>
        <v>132.75</v>
      </c>
      <c r="I474" s="46">
        <f t="shared" si="21"/>
        <v>1.8867924528302993E-3</v>
      </c>
      <c r="J474" s="50">
        <f>IF($B474&gt;=Input!$C$22,100,"n.m.")</f>
        <v>100</v>
      </c>
    </row>
    <row r="475" spans="2:10" x14ac:dyDescent="0.15">
      <c r="B475" s="33">
        <f t="shared" si="23"/>
        <v>43739</v>
      </c>
      <c r="C475" s="160">
        <v>230</v>
      </c>
      <c r="D475" s="44">
        <f>IF($B475&lt;Input!$C$22,"n.m.",IF($B475=Input!$C$22,100,100*(1+(C475/INDEX(C$18:C$1845,MATCH(Input!$C$22,$B$18:$B$1845,0))-1))))</f>
        <v>229.99999999999997</v>
      </c>
      <c r="E475" s="52">
        <f t="shared" si="22"/>
        <v>4.366812227074135E-3</v>
      </c>
      <c r="F475" s="164">
        <v>352659</v>
      </c>
      <c r="G475" s="163">
        <v>5300</v>
      </c>
      <c r="H475" s="48">
        <f>IF($B475&lt;Input!$C$22,"n.m.",IF($B475=Input!$C$22,100,100*(1+(G475/INDEX(G$18:G$1845,MATCH(Input!$C$22,$B$18:$B$1845,0))-1))))</f>
        <v>132.5</v>
      </c>
      <c r="I475" s="46">
        <f t="shared" si="21"/>
        <v>1.890359168241984E-3</v>
      </c>
      <c r="J475" s="50">
        <f>IF($B475&gt;=Input!$C$22,100,"n.m.")</f>
        <v>100</v>
      </c>
    </row>
    <row r="476" spans="2:10" x14ac:dyDescent="0.15">
      <c r="B476" s="33">
        <f t="shared" si="23"/>
        <v>43738</v>
      </c>
      <c r="C476" s="160">
        <v>229</v>
      </c>
      <c r="D476" s="44">
        <f>IF($B476&lt;Input!$C$22,"n.m.",IF($B476=Input!$C$22,100,100*(1+(C476/INDEX(C$18:C$1845,MATCH(Input!$C$22,$B$18:$B$1845,0))-1))))</f>
        <v>229</v>
      </c>
      <c r="E476" s="52">
        <f t="shared" si="22"/>
        <v>4.3859649122806044E-3</v>
      </c>
      <c r="F476" s="164">
        <v>372746</v>
      </c>
      <c r="G476" s="163">
        <v>5290</v>
      </c>
      <c r="H476" s="48">
        <f>IF($B476&lt;Input!$C$22,"n.m.",IF($B476=Input!$C$22,100,100*(1+(G476/INDEX(G$18:G$1845,MATCH(Input!$C$22,$B$18:$B$1845,0))-1))))</f>
        <v>132.25</v>
      </c>
      <c r="I476" s="46">
        <f t="shared" si="21"/>
        <v>1.8939393939394478E-3</v>
      </c>
      <c r="J476" s="50">
        <f>IF($B476&gt;=Input!$C$22,100,"n.m.")</f>
        <v>100</v>
      </c>
    </row>
    <row r="477" spans="2:10" x14ac:dyDescent="0.15">
      <c r="B477" s="33">
        <f t="shared" si="23"/>
        <v>43737</v>
      </c>
      <c r="C477" s="160">
        <v>228</v>
      </c>
      <c r="D477" s="44">
        <f>IF($B477&lt;Input!$C$22,"n.m.",IF($B477=Input!$C$22,100,100*(1+(C477/INDEX(C$18:C$1845,MATCH(Input!$C$22,$B$18:$B$1845,0))-1))))</f>
        <v>227.99999999999997</v>
      </c>
      <c r="E477" s="52">
        <f t="shared" si="22"/>
        <v>4.405286343612369E-3</v>
      </c>
      <c r="F477" s="164">
        <v>280992</v>
      </c>
      <c r="G477" s="163">
        <v>5280</v>
      </c>
      <c r="H477" s="48">
        <f>IF($B477&lt;Input!$C$22,"n.m.",IF($B477=Input!$C$22,100,100*(1+(G477/INDEX(G$18:G$1845,MATCH(Input!$C$22,$B$18:$B$1845,0))-1))))</f>
        <v>132</v>
      </c>
      <c r="I477" s="46">
        <f t="shared" si="21"/>
        <v>1.8975332068311701E-3</v>
      </c>
      <c r="J477" s="50">
        <f>IF($B477&gt;=Input!$C$22,100,"n.m.")</f>
        <v>100</v>
      </c>
    </row>
    <row r="478" spans="2:10" x14ac:dyDescent="0.15">
      <c r="B478" s="33">
        <f t="shared" si="23"/>
        <v>43736</v>
      </c>
      <c r="C478" s="160">
        <v>227</v>
      </c>
      <c r="D478" s="44">
        <f>IF($B478&lt;Input!$C$22,"n.m.",IF($B478=Input!$C$22,100,100*(1+(C478/INDEX(C$18:C$1845,MATCH(Input!$C$22,$B$18:$B$1845,0))-1))))</f>
        <v>227</v>
      </c>
      <c r="E478" s="52">
        <f t="shared" si="22"/>
        <v>4.4247787610618428E-3</v>
      </c>
      <c r="F478" s="164">
        <v>489396</v>
      </c>
      <c r="G478" s="163">
        <v>5270</v>
      </c>
      <c r="H478" s="48">
        <f>IF($B478&lt;Input!$C$22,"n.m.",IF($B478=Input!$C$22,100,100*(1+(G478/INDEX(G$18:G$1845,MATCH(Input!$C$22,$B$18:$B$1845,0))-1))))</f>
        <v>131.75</v>
      </c>
      <c r="I478" s="46">
        <f t="shared" si="21"/>
        <v>1.9011406844107182E-3</v>
      </c>
      <c r="J478" s="50">
        <f>IF($B478&gt;=Input!$C$22,100,"n.m.")</f>
        <v>100</v>
      </c>
    </row>
    <row r="479" spans="2:10" x14ac:dyDescent="0.15">
      <c r="B479" s="33">
        <f t="shared" si="23"/>
        <v>43735</v>
      </c>
      <c r="C479" s="160">
        <v>226</v>
      </c>
      <c r="D479" s="44">
        <f>IF($B479&lt;Input!$C$22,"n.m.",IF($B479=Input!$C$22,100,100*(1+(C479/INDEX(C$18:C$1845,MATCH(Input!$C$22,$B$18:$B$1845,0))-1))))</f>
        <v>225.99999999999997</v>
      </c>
      <c r="E479" s="52">
        <f t="shared" si="22"/>
        <v>4.4444444444444731E-3</v>
      </c>
      <c r="F479" s="164">
        <v>246763</v>
      </c>
      <c r="G479" s="163">
        <v>5260</v>
      </c>
      <c r="H479" s="48">
        <f>IF($B479&lt;Input!$C$22,"n.m.",IF($B479=Input!$C$22,100,100*(1+(G479/INDEX(G$18:G$1845,MATCH(Input!$C$22,$B$18:$B$1845,0))-1))))</f>
        <v>131.5</v>
      </c>
      <c r="I479" s="46">
        <f t="shared" si="21"/>
        <v>1.9047619047618536E-3</v>
      </c>
      <c r="J479" s="50">
        <f>IF($B479&gt;=Input!$C$22,100,"n.m.")</f>
        <v>100</v>
      </c>
    </row>
    <row r="480" spans="2:10" x14ac:dyDescent="0.15">
      <c r="B480" s="33">
        <f t="shared" si="23"/>
        <v>43734</v>
      </c>
      <c r="C480" s="160">
        <v>225</v>
      </c>
      <c r="D480" s="44">
        <f>IF($B480&lt;Input!$C$22,"n.m.",IF($B480=Input!$C$22,100,100*(1+(C480/INDEX(C$18:C$1845,MATCH(Input!$C$22,$B$18:$B$1845,0))-1))))</f>
        <v>225</v>
      </c>
      <c r="E480" s="52">
        <f t="shared" si="22"/>
        <v>4.4642857142858094E-3</v>
      </c>
      <c r="F480" s="164">
        <v>233546</v>
      </c>
      <c r="G480" s="163">
        <v>5250</v>
      </c>
      <c r="H480" s="48">
        <f>IF($B480&lt;Input!$C$22,"n.m.",IF($B480=Input!$C$22,100,100*(1+(G480/INDEX(G$18:G$1845,MATCH(Input!$C$22,$B$18:$B$1845,0))-1))))</f>
        <v>131.25</v>
      </c>
      <c r="I480" s="46">
        <f t="shared" si="21"/>
        <v>1.9083969465649719E-3</v>
      </c>
      <c r="J480" s="50">
        <f>IF($B480&gt;=Input!$C$22,100,"n.m.")</f>
        <v>100</v>
      </c>
    </row>
    <row r="481" spans="2:10" x14ac:dyDescent="0.15">
      <c r="B481" s="33">
        <f t="shared" si="23"/>
        <v>43733</v>
      </c>
      <c r="C481" s="160">
        <v>224</v>
      </c>
      <c r="D481" s="44">
        <f>IF($B481&lt;Input!$C$22,"n.m.",IF($B481=Input!$C$22,100,100*(1+(C481/INDEX(C$18:C$1845,MATCH(Input!$C$22,$B$18:$B$1845,0))-1))))</f>
        <v>224.00000000000003</v>
      </c>
      <c r="E481" s="52">
        <f t="shared" si="22"/>
        <v>4.484304932735439E-3</v>
      </c>
      <c r="F481" s="164">
        <v>329069</v>
      </c>
      <c r="G481" s="163">
        <v>5240</v>
      </c>
      <c r="H481" s="48">
        <f>IF($B481&lt;Input!$C$22,"n.m.",IF($B481=Input!$C$22,100,100*(1+(G481/INDEX(G$18:G$1845,MATCH(Input!$C$22,$B$18:$B$1845,0))-1))))</f>
        <v>131</v>
      </c>
      <c r="I481" s="46">
        <f t="shared" si="21"/>
        <v>1.9120458891013214E-3</v>
      </c>
      <c r="J481" s="50">
        <f>IF($B481&gt;=Input!$C$22,100,"n.m.")</f>
        <v>100</v>
      </c>
    </row>
    <row r="482" spans="2:10" x14ac:dyDescent="0.15">
      <c r="B482" s="33">
        <f t="shared" si="23"/>
        <v>43732</v>
      </c>
      <c r="C482" s="160">
        <v>223</v>
      </c>
      <c r="D482" s="44">
        <f>IF($B482&lt;Input!$C$22,"n.m.",IF($B482=Input!$C$22,100,100*(1+(C482/INDEX(C$18:C$1845,MATCH(Input!$C$22,$B$18:$B$1845,0))-1))))</f>
        <v>223</v>
      </c>
      <c r="E482" s="52">
        <f t="shared" si="22"/>
        <v>4.5045045045044585E-3</v>
      </c>
      <c r="F482" s="164">
        <v>309861</v>
      </c>
      <c r="G482" s="163">
        <v>5230</v>
      </c>
      <c r="H482" s="48">
        <f>IF($B482&lt;Input!$C$22,"n.m.",IF($B482=Input!$C$22,100,100*(1+(G482/INDEX(G$18:G$1845,MATCH(Input!$C$22,$B$18:$B$1845,0))-1))))</f>
        <v>130.75</v>
      </c>
      <c r="I482" s="46">
        <f t="shared" si="21"/>
        <v>1.9157088122605526E-3</v>
      </c>
      <c r="J482" s="50">
        <f>IF($B482&gt;=Input!$C$22,100,"n.m.")</f>
        <v>100</v>
      </c>
    </row>
    <row r="483" spans="2:10" x14ac:dyDescent="0.15">
      <c r="B483" s="33">
        <f t="shared" si="23"/>
        <v>43731</v>
      </c>
      <c r="C483" s="160">
        <v>222</v>
      </c>
      <c r="D483" s="44">
        <f>IF($B483&lt;Input!$C$22,"n.m.",IF($B483=Input!$C$22,100,100*(1+(C483/INDEX(C$18:C$1845,MATCH(Input!$C$22,$B$18:$B$1845,0))-1))))</f>
        <v>222.00000000000003</v>
      </c>
      <c r="E483" s="52">
        <f t="shared" si="22"/>
        <v>4.5248868778280382E-3</v>
      </c>
      <c r="F483" s="164">
        <v>260192</v>
      </c>
      <c r="G483" s="163">
        <v>5220</v>
      </c>
      <c r="H483" s="48">
        <f>IF($B483&lt;Input!$C$22,"n.m.",IF($B483=Input!$C$22,100,100*(1+(G483/INDEX(G$18:G$1845,MATCH(Input!$C$22,$B$18:$B$1845,0))-1))))</f>
        <v>130.5</v>
      </c>
      <c r="I483" s="46">
        <f t="shared" si="21"/>
        <v>1.9193857965451588E-3</v>
      </c>
      <c r="J483" s="50">
        <f>IF($B483&gt;=Input!$C$22,100,"n.m.")</f>
        <v>100</v>
      </c>
    </row>
    <row r="484" spans="2:10" x14ac:dyDescent="0.15">
      <c r="B484" s="33">
        <f t="shared" si="23"/>
        <v>43730</v>
      </c>
      <c r="C484" s="160">
        <v>221</v>
      </c>
      <c r="D484" s="44">
        <f>IF($B484&lt;Input!$C$22,"n.m.",IF($B484=Input!$C$22,100,100*(1+(C484/INDEX(C$18:C$1845,MATCH(Input!$C$22,$B$18:$B$1845,0))-1))))</f>
        <v>221</v>
      </c>
      <c r="E484" s="52">
        <f t="shared" si="22"/>
        <v>4.5454545454546302E-3</v>
      </c>
      <c r="F484" s="164">
        <v>205601</v>
      </c>
      <c r="G484" s="163">
        <v>5210</v>
      </c>
      <c r="H484" s="48">
        <f>IF($B484&lt;Input!$C$22,"n.m.",IF($B484=Input!$C$22,100,100*(1+(G484/INDEX(G$18:G$1845,MATCH(Input!$C$22,$B$18:$B$1845,0))-1))))</f>
        <v>130.25</v>
      </c>
      <c r="I484" s="46">
        <f t="shared" si="21"/>
        <v>1.9230769230769162E-3</v>
      </c>
      <c r="J484" s="50">
        <f>IF($B484&gt;=Input!$C$22,100,"n.m.")</f>
        <v>100</v>
      </c>
    </row>
    <row r="485" spans="2:10" x14ac:dyDescent="0.15">
      <c r="B485" s="33">
        <f t="shared" si="23"/>
        <v>43729</v>
      </c>
      <c r="C485" s="160">
        <v>220</v>
      </c>
      <c r="D485" s="44">
        <f>IF($B485&lt;Input!$C$22,"n.m.",IF($B485=Input!$C$22,100,100*(1+(C485/INDEX(C$18:C$1845,MATCH(Input!$C$22,$B$18:$B$1845,0))-1))))</f>
        <v>220.00000000000003</v>
      </c>
      <c r="E485" s="52">
        <f t="shared" si="22"/>
        <v>4.5662100456620447E-3</v>
      </c>
      <c r="F485" s="164">
        <v>242770</v>
      </c>
      <c r="G485" s="163">
        <v>5200</v>
      </c>
      <c r="H485" s="48">
        <f>IF($B485&lt;Input!$C$22,"n.m.",IF($B485=Input!$C$22,100,100*(1+(G485/INDEX(G$18:G$1845,MATCH(Input!$C$22,$B$18:$B$1845,0))-1))))</f>
        <v>130</v>
      </c>
      <c r="I485" s="46">
        <f t="shared" si="21"/>
        <v>1.9267822736031004E-3</v>
      </c>
      <c r="J485" s="50">
        <f>IF($B485&gt;=Input!$C$22,100,"n.m.")</f>
        <v>100</v>
      </c>
    </row>
    <row r="486" spans="2:10" x14ac:dyDescent="0.15">
      <c r="B486" s="33">
        <f t="shared" si="23"/>
        <v>43728</v>
      </c>
      <c r="C486" s="160">
        <v>219</v>
      </c>
      <c r="D486" s="44">
        <f>IF($B486&lt;Input!$C$22,"n.m.",IF($B486=Input!$C$22,100,100*(1+(C486/INDEX(C$18:C$1845,MATCH(Input!$C$22,$B$18:$B$1845,0))-1))))</f>
        <v>219</v>
      </c>
      <c r="E486" s="52">
        <f t="shared" si="22"/>
        <v>4.5871559633028358E-3</v>
      </c>
      <c r="F486" s="164">
        <v>484983</v>
      </c>
      <c r="G486" s="163">
        <v>5190</v>
      </c>
      <c r="H486" s="48">
        <f>IF($B486&lt;Input!$C$22,"n.m.",IF($B486=Input!$C$22,100,100*(1+(G486/INDEX(G$18:G$1845,MATCH(Input!$C$22,$B$18:$B$1845,0))-1))))</f>
        <v>129.75</v>
      </c>
      <c r="I486" s="46">
        <f t="shared" si="21"/>
        <v>1.9305019305020377E-3</v>
      </c>
      <c r="J486" s="50">
        <f>IF($B486&gt;=Input!$C$22,100,"n.m.")</f>
        <v>100</v>
      </c>
    </row>
    <row r="487" spans="2:10" x14ac:dyDescent="0.15">
      <c r="B487" s="33">
        <f t="shared" si="23"/>
        <v>43727</v>
      </c>
      <c r="C487" s="160">
        <v>218</v>
      </c>
      <c r="D487" s="44">
        <f>IF($B487&lt;Input!$C$22,"n.m.",IF($B487=Input!$C$22,100,100*(1+(C487/INDEX(C$18:C$1845,MATCH(Input!$C$22,$B$18:$B$1845,0))-1))))</f>
        <v>218.00000000000003</v>
      </c>
      <c r="E487" s="52">
        <f t="shared" si="22"/>
        <v>4.6082949308756671E-3</v>
      </c>
      <c r="F487" s="164">
        <v>234201</v>
      </c>
      <c r="G487" s="163">
        <v>5180</v>
      </c>
      <c r="H487" s="48">
        <f>IF($B487&lt;Input!$C$22,"n.m.",IF($B487=Input!$C$22,100,100*(1+(G487/INDEX(G$18:G$1845,MATCH(Input!$C$22,$B$18:$B$1845,0))-1))))</f>
        <v>129.5</v>
      </c>
      <c r="I487" s="46">
        <f t="shared" si="21"/>
        <v>1.9342359767891004E-3</v>
      </c>
      <c r="J487" s="50">
        <f>IF($B487&gt;=Input!$C$22,100,"n.m.")</f>
        <v>100</v>
      </c>
    </row>
    <row r="488" spans="2:10" x14ac:dyDescent="0.15">
      <c r="B488" s="33">
        <f t="shared" si="23"/>
        <v>43726</v>
      </c>
      <c r="C488" s="160">
        <v>217</v>
      </c>
      <c r="D488" s="44">
        <f>IF($B488&lt;Input!$C$22,"n.m.",IF($B488=Input!$C$22,100,100*(1+(C488/INDEX(C$18:C$1845,MATCH(Input!$C$22,$B$18:$B$1845,0))-1))))</f>
        <v>217</v>
      </c>
      <c r="E488" s="52">
        <f t="shared" si="22"/>
        <v>4.6296296296295392E-3</v>
      </c>
      <c r="F488" s="164">
        <v>352139</v>
      </c>
      <c r="G488" s="163">
        <v>5170</v>
      </c>
      <c r="H488" s="48">
        <f>IF($B488&lt;Input!$C$22,"n.m.",IF($B488=Input!$C$22,100,100*(1+(G488/INDEX(G$18:G$1845,MATCH(Input!$C$22,$B$18:$B$1845,0))-1))))</f>
        <v>129.25</v>
      </c>
      <c r="I488" s="46">
        <f t="shared" si="21"/>
        <v>1.9379844961240345E-3</v>
      </c>
      <c r="J488" s="50">
        <f>IF($B488&gt;=Input!$C$22,100,"n.m.")</f>
        <v>100</v>
      </c>
    </row>
    <row r="489" spans="2:10" x14ac:dyDescent="0.15">
      <c r="B489" s="33">
        <f t="shared" si="23"/>
        <v>43725</v>
      </c>
      <c r="C489" s="160">
        <v>216</v>
      </c>
      <c r="D489" s="44">
        <f>IF($B489&lt;Input!$C$22,"n.m.",IF($B489=Input!$C$22,100,100*(1+(C489/INDEX(C$18:C$1845,MATCH(Input!$C$22,$B$18:$B$1845,0))-1))))</f>
        <v>216</v>
      </c>
      <c r="E489" s="52">
        <f t="shared" si="22"/>
        <v>4.6511627906977715E-3</v>
      </c>
      <c r="F489" s="164">
        <v>269185</v>
      </c>
      <c r="G489" s="163">
        <v>5160</v>
      </c>
      <c r="H489" s="48">
        <f>IF($B489&lt;Input!$C$22,"n.m.",IF($B489=Input!$C$22,100,100*(1+(G489/INDEX(G$18:G$1845,MATCH(Input!$C$22,$B$18:$B$1845,0))-1))))</f>
        <v>129</v>
      </c>
      <c r="I489" s="46">
        <f t="shared" si="21"/>
        <v>1.9417475728156219E-3</v>
      </c>
      <c r="J489" s="50">
        <f>IF($B489&gt;=Input!$C$22,100,"n.m.")</f>
        <v>100</v>
      </c>
    </row>
    <row r="490" spans="2:10" x14ac:dyDescent="0.15">
      <c r="B490" s="33">
        <f t="shared" si="23"/>
        <v>43724</v>
      </c>
      <c r="C490" s="160">
        <v>215</v>
      </c>
      <c r="D490" s="44">
        <f>IF($B490&lt;Input!$C$22,"n.m.",IF($B490=Input!$C$22,100,100*(1+(C490/INDEX(C$18:C$1845,MATCH(Input!$C$22,$B$18:$B$1845,0))-1))))</f>
        <v>215</v>
      </c>
      <c r="E490" s="52">
        <f t="shared" si="22"/>
        <v>4.6728971962617383E-3</v>
      </c>
      <c r="F490" s="164">
        <v>282274</v>
      </c>
      <c r="G490" s="163">
        <v>5150</v>
      </c>
      <c r="H490" s="48">
        <f>IF($B490&lt;Input!$C$22,"n.m.",IF($B490=Input!$C$22,100,100*(1+(G490/INDEX(G$18:G$1845,MATCH(Input!$C$22,$B$18:$B$1845,0))-1))))</f>
        <v>128.75</v>
      </c>
      <c r="I490" s="46">
        <f t="shared" si="21"/>
        <v>1.9455252918287869E-3</v>
      </c>
      <c r="J490" s="50">
        <f>IF($B490&gt;=Input!$C$22,100,"n.m.")</f>
        <v>100</v>
      </c>
    </row>
    <row r="491" spans="2:10" x14ac:dyDescent="0.15">
      <c r="B491" s="33">
        <f t="shared" si="23"/>
        <v>43723</v>
      </c>
      <c r="C491" s="160">
        <v>214</v>
      </c>
      <c r="D491" s="44">
        <f>IF($B491&lt;Input!$C$22,"n.m.",IF($B491=Input!$C$22,100,100*(1+(C491/INDEX(C$18:C$1845,MATCH(Input!$C$22,$B$18:$B$1845,0))-1))))</f>
        <v>214</v>
      </c>
      <c r="E491" s="52">
        <f t="shared" si="22"/>
        <v>4.6948356807512415E-3</v>
      </c>
      <c r="F491" s="164">
        <v>237720</v>
      </c>
      <c r="G491" s="163">
        <v>5140</v>
      </c>
      <c r="H491" s="48">
        <f>IF($B491&lt;Input!$C$22,"n.m.",IF($B491=Input!$C$22,100,100*(1+(G491/INDEX(G$18:G$1845,MATCH(Input!$C$22,$B$18:$B$1845,0))-1))))</f>
        <v>128.5</v>
      </c>
      <c r="I491" s="46">
        <f t="shared" si="21"/>
        <v>1.9493177387914784E-3</v>
      </c>
      <c r="J491" s="50">
        <f>IF($B491&gt;=Input!$C$22,100,"n.m.")</f>
        <v>100</v>
      </c>
    </row>
    <row r="492" spans="2:10" x14ac:dyDescent="0.15">
      <c r="B492" s="33">
        <f t="shared" si="23"/>
        <v>43722</v>
      </c>
      <c r="C492" s="160">
        <v>213</v>
      </c>
      <c r="D492" s="44">
        <f>IF($B492&lt;Input!$C$22,"n.m.",IF($B492=Input!$C$22,100,100*(1+(C492/INDEX(C$18:C$1845,MATCH(Input!$C$22,$B$18:$B$1845,0))-1))))</f>
        <v>213</v>
      </c>
      <c r="E492" s="52">
        <f t="shared" si="22"/>
        <v>4.7169811320755262E-3</v>
      </c>
      <c r="F492" s="164">
        <v>266952</v>
      </c>
      <c r="G492" s="163">
        <v>5130</v>
      </c>
      <c r="H492" s="48">
        <f>IF($B492&lt;Input!$C$22,"n.m.",IF($B492=Input!$C$22,100,100*(1+(G492/INDEX(G$18:G$1845,MATCH(Input!$C$22,$B$18:$B$1845,0))-1))))</f>
        <v>128.25</v>
      </c>
      <c r="I492" s="46">
        <f t="shared" si="21"/>
        <v>1.953125E-3</v>
      </c>
      <c r="J492" s="50">
        <f>IF($B492&gt;=Input!$C$22,100,"n.m.")</f>
        <v>100</v>
      </c>
    </row>
    <row r="493" spans="2:10" x14ac:dyDescent="0.15">
      <c r="B493" s="33">
        <f t="shared" si="23"/>
        <v>43721</v>
      </c>
      <c r="C493" s="160">
        <v>212</v>
      </c>
      <c r="D493" s="44">
        <f>IF($B493&lt;Input!$C$22,"n.m.",IF($B493=Input!$C$22,100,100*(1+(C493/INDEX(C$18:C$1845,MATCH(Input!$C$22,$B$18:$B$1845,0))-1))))</f>
        <v>212</v>
      </c>
      <c r="E493" s="52">
        <f t="shared" si="22"/>
        <v>4.7393364928909332E-3</v>
      </c>
      <c r="F493" s="164">
        <v>205376</v>
      </c>
      <c r="G493" s="163">
        <v>5120</v>
      </c>
      <c r="H493" s="48">
        <f>IF($B493&lt;Input!$C$22,"n.m.",IF($B493=Input!$C$22,100,100*(1+(G493/INDEX(G$18:G$1845,MATCH(Input!$C$22,$B$18:$B$1845,0))-1))))</f>
        <v>128</v>
      </c>
      <c r="I493" s="46">
        <f t="shared" si="21"/>
        <v>1.9569471624265589E-3</v>
      </c>
      <c r="J493" s="50">
        <f>IF($B493&gt;=Input!$C$22,100,"n.m.")</f>
        <v>100</v>
      </c>
    </row>
    <row r="494" spans="2:10" x14ac:dyDescent="0.15">
      <c r="B494" s="33">
        <f t="shared" si="23"/>
        <v>43720</v>
      </c>
      <c r="C494" s="160">
        <v>211</v>
      </c>
      <c r="D494" s="44">
        <f>IF($B494&lt;Input!$C$22,"n.m.",IF($B494=Input!$C$22,100,100*(1+(C494/INDEX(C$18:C$1845,MATCH(Input!$C$22,$B$18:$B$1845,0))-1))))</f>
        <v>211</v>
      </c>
      <c r="E494" s="52">
        <f t="shared" si="22"/>
        <v>4.761904761904745E-3</v>
      </c>
      <c r="F494" s="164">
        <v>416729</v>
      </c>
      <c r="G494" s="163">
        <v>5110</v>
      </c>
      <c r="H494" s="48">
        <f>IF($B494&lt;Input!$C$22,"n.m.",IF($B494=Input!$C$22,100,100*(1+(G494/INDEX(G$18:G$1845,MATCH(Input!$C$22,$B$18:$B$1845,0))-1))))</f>
        <v>127.75000000000001</v>
      </c>
      <c r="I494" s="46">
        <f t="shared" si="21"/>
        <v>1.9607843137254832E-3</v>
      </c>
      <c r="J494" s="50">
        <f>IF($B494&gt;=Input!$C$22,100,"n.m.")</f>
        <v>100</v>
      </c>
    </row>
    <row r="495" spans="2:10" x14ac:dyDescent="0.15">
      <c r="B495" s="33">
        <f t="shared" si="23"/>
        <v>43719</v>
      </c>
      <c r="C495" s="160">
        <v>210</v>
      </c>
      <c r="D495" s="44">
        <f>IF($B495&lt;Input!$C$22,"n.m.",IF($B495=Input!$C$22,100,100*(1+(C495/INDEX(C$18:C$1845,MATCH(Input!$C$22,$B$18:$B$1845,0))-1))))</f>
        <v>210</v>
      </c>
      <c r="E495" s="52">
        <f t="shared" si="22"/>
        <v>4.7846889952152249E-3</v>
      </c>
      <c r="F495" s="164">
        <v>415270</v>
      </c>
      <c r="G495" s="163">
        <v>5100</v>
      </c>
      <c r="H495" s="48">
        <f>IF($B495&lt;Input!$C$22,"n.m.",IF($B495=Input!$C$22,100,100*(1+(G495/INDEX(G$18:G$1845,MATCH(Input!$C$22,$B$18:$B$1845,0))-1))))</f>
        <v>127.49999999999999</v>
      </c>
      <c r="I495" s="46">
        <f t="shared" si="21"/>
        <v>1.9646365422396617E-3</v>
      </c>
      <c r="J495" s="50">
        <f>IF($B495&gt;=Input!$C$22,100,"n.m.")</f>
        <v>100</v>
      </c>
    </row>
    <row r="496" spans="2:10" x14ac:dyDescent="0.15">
      <c r="B496" s="33">
        <f t="shared" si="23"/>
        <v>43718</v>
      </c>
      <c r="C496" s="160">
        <v>209</v>
      </c>
      <c r="D496" s="44">
        <f>IF($B496&lt;Input!$C$22,"n.m.",IF($B496=Input!$C$22,100,100*(1+(C496/INDEX(C$18:C$1845,MATCH(Input!$C$22,$B$18:$B$1845,0))-1))))</f>
        <v>209</v>
      </c>
      <c r="E496" s="52">
        <f t="shared" si="22"/>
        <v>4.8076923076922906E-3</v>
      </c>
      <c r="F496" s="164">
        <v>432287</v>
      </c>
      <c r="G496" s="163">
        <v>5090</v>
      </c>
      <c r="H496" s="48">
        <f>IF($B496&lt;Input!$C$22,"n.m.",IF($B496=Input!$C$22,100,100*(1+(G496/INDEX(G$18:G$1845,MATCH(Input!$C$22,$B$18:$B$1845,0))-1))))</f>
        <v>127.25</v>
      </c>
      <c r="I496" s="46">
        <f t="shared" si="21"/>
        <v>1.9685039370078705E-3</v>
      </c>
      <c r="J496" s="50">
        <f>IF($B496&gt;=Input!$C$22,100,"n.m.")</f>
        <v>100</v>
      </c>
    </row>
    <row r="497" spans="2:10" x14ac:dyDescent="0.15">
      <c r="B497" s="33">
        <f t="shared" si="23"/>
        <v>43717</v>
      </c>
      <c r="C497" s="160">
        <v>208</v>
      </c>
      <c r="D497" s="44">
        <f>IF($B497&lt;Input!$C$22,"n.m.",IF($B497=Input!$C$22,100,100*(1+(C497/INDEX(C$18:C$1845,MATCH(Input!$C$22,$B$18:$B$1845,0))-1))))</f>
        <v>208</v>
      </c>
      <c r="E497" s="52">
        <f t="shared" si="22"/>
        <v>4.8309178743961567E-3</v>
      </c>
      <c r="F497" s="164">
        <v>394179</v>
      </c>
      <c r="G497" s="163">
        <v>5080</v>
      </c>
      <c r="H497" s="48">
        <f>IF($B497&lt;Input!$C$22,"n.m.",IF($B497=Input!$C$22,100,100*(1+(G497/INDEX(G$18:G$1845,MATCH(Input!$C$22,$B$18:$B$1845,0))-1))))</f>
        <v>127</v>
      </c>
      <c r="I497" s="46">
        <f t="shared" si="21"/>
        <v>1.9723865877712132E-3</v>
      </c>
      <c r="J497" s="50">
        <f>IF($B497&gt;=Input!$C$22,100,"n.m.")</f>
        <v>100</v>
      </c>
    </row>
    <row r="498" spans="2:10" x14ac:dyDescent="0.15">
      <c r="B498" s="33">
        <f t="shared" si="23"/>
        <v>43716</v>
      </c>
      <c r="C498" s="160">
        <v>207</v>
      </c>
      <c r="D498" s="44">
        <f>IF($B498&lt;Input!$C$22,"n.m.",IF($B498=Input!$C$22,100,100*(1+(C498/INDEX(C$18:C$1845,MATCH(Input!$C$22,$B$18:$B$1845,0))-1))))</f>
        <v>206.99999999999997</v>
      </c>
      <c r="E498" s="52">
        <f t="shared" si="22"/>
        <v>4.8543689320388328E-3</v>
      </c>
      <c r="F498" s="164">
        <v>304804</v>
      </c>
      <c r="G498" s="163">
        <v>5070</v>
      </c>
      <c r="H498" s="48">
        <f>IF($B498&lt;Input!$C$22,"n.m.",IF($B498=Input!$C$22,100,100*(1+(G498/INDEX(G$18:G$1845,MATCH(Input!$C$22,$B$18:$B$1845,0))-1))))</f>
        <v>126.75</v>
      </c>
      <c r="I498" s="46">
        <f t="shared" si="21"/>
        <v>1.9762845849802257E-3</v>
      </c>
      <c r="J498" s="50">
        <f>IF($B498&gt;=Input!$C$22,100,"n.m.")</f>
        <v>100</v>
      </c>
    </row>
    <row r="499" spans="2:10" x14ac:dyDescent="0.15">
      <c r="B499" s="33">
        <f t="shared" si="23"/>
        <v>43715</v>
      </c>
      <c r="C499" s="160">
        <v>206</v>
      </c>
      <c r="D499" s="44">
        <f>IF($B499&lt;Input!$C$22,"n.m.",IF($B499=Input!$C$22,100,100*(1+(C499/INDEX(C$18:C$1845,MATCH(Input!$C$22,$B$18:$B$1845,0))-1))))</f>
        <v>206</v>
      </c>
      <c r="E499" s="52">
        <f t="shared" si="22"/>
        <v>4.8780487804878092E-3</v>
      </c>
      <c r="F499" s="164">
        <v>494476</v>
      </c>
      <c r="G499" s="163">
        <v>5060</v>
      </c>
      <c r="H499" s="48">
        <f>IF($B499&lt;Input!$C$22,"n.m.",IF($B499=Input!$C$22,100,100*(1+(G499/INDEX(G$18:G$1845,MATCH(Input!$C$22,$B$18:$B$1845,0))-1))))</f>
        <v>126.49999999999999</v>
      </c>
      <c r="I499" s="46">
        <f t="shared" si="21"/>
        <v>1.980198019801982E-3</v>
      </c>
      <c r="J499" s="50">
        <f>IF($B499&gt;=Input!$C$22,100,"n.m.")</f>
        <v>100</v>
      </c>
    </row>
    <row r="500" spans="2:10" x14ac:dyDescent="0.15">
      <c r="B500" s="33">
        <f t="shared" si="23"/>
        <v>43714</v>
      </c>
      <c r="C500" s="160">
        <v>205</v>
      </c>
      <c r="D500" s="44">
        <f>IF($B500&lt;Input!$C$22,"n.m.",IF($B500=Input!$C$22,100,100*(1+(C500/INDEX(C$18:C$1845,MATCH(Input!$C$22,$B$18:$B$1845,0))-1))))</f>
        <v>204.99999999999997</v>
      </c>
      <c r="E500" s="52">
        <f t="shared" si="22"/>
        <v>4.9019607843137081E-3</v>
      </c>
      <c r="F500" s="164">
        <v>483041</v>
      </c>
      <c r="G500" s="163">
        <v>5050</v>
      </c>
      <c r="H500" s="48">
        <f>IF($B500&lt;Input!$C$22,"n.m.",IF($B500=Input!$C$22,100,100*(1+(G500/INDEX(G$18:G$1845,MATCH(Input!$C$22,$B$18:$B$1845,0))-1))))</f>
        <v>126.25</v>
      </c>
      <c r="I500" s="46">
        <f t="shared" si="21"/>
        <v>1.9841269841269771E-3</v>
      </c>
      <c r="J500" s="50">
        <f>IF($B500&gt;=Input!$C$22,100,"n.m.")</f>
        <v>100</v>
      </c>
    </row>
    <row r="501" spans="2:10" x14ac:dyDescent="0.15">
      <c r="B501" s="33">
        <f t="shared" si="23"/>
        <v>43713</v>
      </c>
      <c r="C501" s="160">
        <v>204</v>
      </c>
      <c r="D501" s="44">
        <f>IF($B501&lt;Input!$C$22,"n.m.",IF($B501=Input!$C$22,100,100*(1+(C501/INDEX(C$18:C$1845,MATCH(Input!$C$22,$B$18:$B$1845,0))-1))))</f>
        <v>204</v>
      </c>
      <c r="E501" s="52">
        <f t="shared" si="22"/>
        <v>4.9261083743843415E-3</v>
      </c>
      <c r="F501" s="164">
        <v>245591</v>
      </c>
      <c r="G501" s="163">
        <v>5040</v>
      </c>
      <c r="H501" s="48">
        <f>IF($B501&lt;Input!$C$22,"n.m.",IF($B501=Input!$C$22,100,100*(1+(G501/INDEX(G$18:G$1845,MATCH(Input!$C$22,$B$18:$B$1845,0))-1))))</f>
        <v>126</v>
      </c>
      <c r="I501" s="46">
        <f t="shared" si="21"/>
        <v>1.9880715705764551E-3</v>
      </c>
      <c r="J501" s="50">
        <f>IF($B501&gt;=Input!$C$22,100,"n.m.")</f>
        <v>100</v>
      </c>
    </row>
    <row r="502" spans="2:10" x14ac:dyDescent="0.15">
      <c r="B502" s="33">
        <f t="shared" si="23"/>
        <v>43712</v>
      </c>
      <c r="C502" s="160">
        <v>203</v>
      </c>
      <c r="D502" s="44">
        <f>IF($B502&lt;Input!$C$22,"n.m.",IF($B502=Input!$C$22,100,100*(1+(C502/INDEX(C$18:C$1845,MATCH(Input!$C$22,$B$18:$B$1845,0))-1))))</f>
        <v>202.99999999999997</v>
      </c>
      <c r="E502" s="52">
        <f t="shared" si="22"/>
        <v>4.9504950495049549E-3</v>
      </c>
      <c r="F502" s="164">
        <v>400951</v>
      </c>
      <c r="G502" s="163">
        <v>5030</v>
      </c>
      <c r="H502" s="48">
        <f>IF($B502&lt;Input!$C$22,"n.m.",IF($B502=Input!$C$22,100,100*(1+(G502/INDEX(G$18:G$1845,MATCH(Input!$C$22,$B$18:$B$1845,0))-1))))</f>
        <v>125.75</v>
      </c>
      <c r="I502" s="46">
        <f t="shared" si="21"/>
        <v>1.9920318725099584E-3</v>
      </c>
      <c r="J502" s="50">
        <f>IF($B502&gt;=Input!$C$22,100,"n.m.")</f>
        <v>100</v>
      </c>
    </row>
    <row r="503" spans="2:10" x14ac:dyDescent="0.15">
      <c r="B503" s="33">
        <f t="shared" si="23"/>
        <v>43711</v>
      </c>
      <c r="C503" s="160">
        <v>202</v>
      </c>
      <c r="D503" s="44">
        <f>IF($B503&lt;Input!$C$22,"n.m.",IF($B503=Input!$C$22,100,100*(1+(C503/INDEX(C$18:C$1845,MATCH(Input!$C$22,$B$18:$B$1845,0))-1))))</f>
        <v>202</v>
      </c>
      <c r="E503" s="52">
        <f t="shared" si="22"/>
        <v>4.9751243781095411E-3</v>
      </c>
      <c r="F503" s="164">
        <v>247432</v>
      </c>
      <c r="G503" s="163">
        <v>5020</v>
      </c>
      <c r="H503" s="48">
        <f>IF($B503&lt;Input!$C$22,"n.m.",IF($B503=Input!$C$22,100,100*(1+(G503/INDEX(G$18:G$1845,MATCH(Input!$C$22,$B$18:$B$1845,0))-1))))</f>
        <v>125.49999999999999</v>
      </c>
      <c r="I503" s="46">
        <f t="shared" si="21"/>
        <v>1.9960079840319889E-3</v>
      </c>
      <c r="J503" s="50">
        <f>IF($B503&gt;=Input!$C$22,100,"n.m.")</f>
        <v>100</v>
      </c>
    </row>
    <row r="504" spans="2:10" x14ac:dyDescent="0.15">
      <c r="B504" s="33">
        <f t="shared" si="23"/>
        <v>43710</v>
      </c>
      <c r="C504" s="160">
        <v>201</v>
      </c>
      <c r="D504" s="44">
        <f>IF($B504&lt;Input!$C$22,"n.m.",IF($B504=Input!$C$22,100,100*(1+(C504/INDEX(C$18:C$1845,MATCH(Input!$C$22,$B$18:$B$1845,0))-1))))</f>
        <v>200.99999999999997</v>
      </c>
      <c r="E504" s="52">
        <f t="shared" si="22"/>
        <v>4.9999999999998934E-3</v>
      </c>
      <c r="F504" s="164">
        <v>454425</v>
      </c>
      <c r="G504" s="163">
        <v>5010</v>
      </c>
      <c r="H504" s="48">
        <f>IF($B504&lt;Input!$C$22,"n.m.",IF($B504=Input!$C$22,100,100*(1+(G504/INDEX(G$18:G$1845,MATCH(Input!$C$22,$B$18:$B$1845,0))-1))))</f>
        <v>125.25</v>
      </c>
      <c r="I504" s="46">
        <f t="shared" si="21"/>
        <v>2.0000000000000018E-3</v>
      </c>
      <c r="J504" s="50">
        <f>IF($B504&gt;=Input!$C$22,100,"n.m.")</f>
        <v>100</v>
      </c>
    </row>
    <row r="505" spans="2:10" x14ac:dyDescent="0.15">
      <c r="B505" s="33">
        <f t="shared" si="23"/>
        <v>43709</v>
      </c>
      <c r="C505" s="160">
        <v>200</v>
      </c>
      <c r="D505" s="44">
        <f>IF($B505&lt;Input!$C$22,"n.m.",IF($B505=Input!$C$22,100,100*(1+(C505/INDEX(C$18:C$1845,MATCH(Input!$C$22,$B$18:$B$1845,0))-1))))</f>
        <v>200</v>
      </c>
      <c r="E505" s="52">
        <f t="shared" si="22"/>
        <v>5.0251256281406143E-3</v>
      </c>
      <c r="F505" s="164">
        <v>456895</v>
      </c>
      <c r="G505" s="163">
        <v>5000</v>
      </c>
      <c r="H505" s="48">
        <f>IF($B505&lt;Input!$C$22,"n.m.",IF($B505=Input!$C$22,100,100*(1+(G505/INDEX(G$18:G$1845,MATCH(Input!$C$22,$B$18:$B$1845,0))-1))))</f>
        <v>125</v>
      </c>
      <c r="I505" s="46">
        <f t="shared" si="21"/>
        <v>2.0040080160319551E-3</v>
      </c>
      <c r="J505" s="50">
        <f>IF($B505&gt;=Input!$C$22,100,"n.m.")</f>
        <v>100</v>
      </c>
    </row>
    <row r="506" spans="2:10" x14ac:dyDescent="0.15">
      <c r="B506" s="33">
        <f t="shared" si="23"/>
        <v>43708</v>
      </c>
      <c r="C506" s="160">
        <v>199</v>
      </c>
      <c r="D506" s="44">
        <f>IF($B506&lt;Input!$C$22,"n.m.",IF($B506=Input!$C$22,100,100*(1+(C506/INDEX(C$18:C$1845,MATCH(Input!$C$22,$B$18:$B$1845,0))-1))))</f>
        <v>199</v>
      </c>
      <c r="E506" s="52">
        <f t="shared" si="22"/>
        <v>5.050505050504972E-3</v>
      </c>
      <c r="F506" s="164">
        <v>444321</v>
      </c>
      <c r="G506" s="163">
        <v>4990</v>
      </c>
      <c r="H506" s="48">
        <f>IF($B506&lt;Input!$C$22,"n.m.",IF($B506=Input!$C$22,100,100*(1+(G506/INDEX(G$18:G$1845,MATCH(Input!$C$22,$B$18:$B$1845,0))-1))))</f>
        <v>124.75</v>
      </c>
      <c r="I506" s="46">
        <f t="shared" si="21"/>
        <v>2.0080321285140812E-3</v>
      </c>
      <c r="J506" s="50">
        <f>IF($B506&gt;=Input!$C$22,100,"n.m.")</f>
        <v>100</v>
      </c>
    </row>
    <row r="507" spans="2:10" x14ac:dyDescent="0.15">
      <c r="B507" s="33">
        <f t="shared" si="23"/>
        <v>43707</v>
      </c>
      <c r="C507" s="160">
        <v>198</v>
      </c>
      <c r="D507" s="44">
        <f>IF($B507&lt;Input!$C$22,"n.m.",IF($B507=Input!$C$22,100,100*(1+(C507/INDEX(C$18:C$1845,MATCH(Input!$C$22,$B$18:$B$1845,0))-1))))</f>
        <v>198</v>
      </c>
      <c r="E507" s="52">
        <f t="shared" si="22"/>
        <v>5.0761421319795996E-3</v>
      </c>
      <c r="F507" s="164">
        <v>299961</v>
      </c>
      <c r="G507" s="163">
        <v>4980</v>
      </c>
      <c r="H507" s="48">
        <f>IF($B507&lt;Input!$C$22,"n.m.",IF($B507=Input!$C$22,100,100*(1+(G507/INDEX(G$18:G$1845,MATCH(Input!$C$22,$B$18:$B$1845,0))-1))))</f>
        <v>124.50000000000001</v>
      </c>
      <c r="I507" s="46">
        <f t="shared" si="21"/>
        <v>2.012072434607548E-3</v>
      </c>
      <c r="J507" s="50">
        <f>IF($B507&gt;=Input!$C$22,100,"n.m.")</f>
        <v>100</v>
      </c>
    </row>
    <row r="508" spans="2:10" x14ac:dyDescent="0.15">
      <c r="B508" s="33">
        <f t="shared" si="23"/>
        <v>43706</v>
      </c>
      <c r="C508" s="160">
        <v>197</v>
      </c>
      <c r="D508" s="44">
        <f>IF($B508&lt;Input!$C$22,"n.m.",IF($B508=Input!$C$22,100,100*(1+(C508/INDEX(C$18:C$1845,MATCH(Input!$C$22,$B$18:$B$1845,0))-1))))</f>
        <v>197</v>
      </c>
      <c r="E508" s="52">
        <f t="shared" si="22"/>
        <v>5.1020408163264808E-3</v>
      </c>
      <c r="F508" s="164">
        <v>426385</v>
      </c>
      <c r="G508" s="163">
        <v>4970</v>
      </c>
      <c r="H508" s="48">
        <f>IF($B508&lt;Input!$C$22,"n.m.",IF($B508=Input!$C$22,100,100*(1+(G508/INDEX(G$18:G$1845,MATCH(Input!$C$22,$B$18:$B$1845,0))-1))))</f>
        <v>124.25</v>
      </c>
      <c r="I508" s="46">
        <f t="shared" si="21"/>
        <v>2.0161290322580072E-3</v>
      </c>
      <c r="J508" s="50">
        <f>IF($B508&gt;=Input!$C$22,100,"n.m.")</f>
        <v>100</v>
      </c>
    </row>
    <row r="509" spans="2:10" x14ac:dyDescent="0.15">
      <c r="B509" s="33">
        <f t="shared" si="23"/>
        <v>43705</v>
      </c>
      <c r="C509" s="160">
        <v>196</v>
      </c>
      <c r="D509" s="44">
        <f>IF($B509&lt;Input!$C$22,"n.m.",IF($B509=Input!$C$22,100,100*(1+(C509/INDEX(C$18:C$1845,MATCH(Input!$C$22,$B$18:$B$1845,0))-1))))</f>
        <v>196</v>
      </c>
      <c r="E509" s="52">
        <f t="shared" si="22"/>
        <v>5.12820512820511E-3</v>
      </c>
      <c r="F509" s="164">
        <v>390067</v>
      </c>
      <c r="G509" s="163">
        <v>4960</v>
      </c>
      <c r="H509" s="48">
        <f>IF($B509&lt;Input!$C$22,"n.m.",IF($B509=Input!$C$22,100,100*(1+(G509/INDEX(G$18:G$1845,MATCH(Input!$C$22,$B$18:$B$1845,0))-1))))</f>
        <v>124</v>
      </c>
      <c r="I509" s="46">
        <f t="shared" si="21"/>
        <v>2.0202020202020332E-3</v>
      </c>
      <c r="J509" s="50">
        <f>IF($B509&gt;=Input!$C$22,100,"n.m.")</f>
        <v>100</v>
      </c>
    </row>
    <row r="510" spans="2:10" x14ac:dyDescent="0.15">
      <c r="B510" s="33">
        <f t="shared" si="23"/>
        <v>43704</v>
      </c>
      <c r="C510" s="160">
        <v>195</v>
      </c>
      <c r="D510" s="44">
        <f>IF($B510&lt;Input!$C$22,"n.m.",IF($B510=Input!$C$22,100,100*(1+(C510/INDEX(C$18:C$1845,MATCH(Input!$C$22,$B$18:$B$1845,0))-1))))</f>
        <v>195</v>
      </c>
      <c r="E510" s="52">
        <f t="shared" si="22"/>
        <v>5.1546391752577136E-3</v>
      </c>
      <c r="F510" s="164">
        <v>446510</v>
      </c>
      <c r="G510" s="163">
        <v>4950</v>
      </c>
      <c r="H510" s="48">
        <f>IF($B510&lt;Input!$C$22,"n.m.",IF($B510=Input!$C$22,100,100*(1+(G510/INDEX(G$18:G$1845,MATCH(Input!$C$22,$B$18:$B$1845,0))-1))))</f>
        <v>123.75</v>
      </c>
      <c r="I510" s="46">
        <f t="shared" si="21"/>
        <v>2.0242914979757831E-3</v>
      </c>
      <c r="J510" s="50">
        <f>IF($B510&gt;=Input!$C$22,100,"n.m.")</f>
        <v>100</v>
      </c>
    </row>
    <row r="511" spans="2:10" x14ac:dyDescent="0.15">
      <c r="B511" s="33">
        <f t="shared" si="23"/>
        <v>43703</v>
      </c>
      <c r="C511" s="160">
        <v>194</v>
      </c>
      <c r="D511" s="44">
        <f>IF($B511&lt;Input!$C$22,"n.m.",IF($B511=Input!$C$22,100,100*(1+(C511/INDEX(C$18:C$1845,MATCH(Input!$C$22,$B$18:$B$1845,0))-1))))</f>
        <v>194</v>
      </c>
      <c r="E511" s="52">
        <f t="shared" si="22"/>
        <v>5.1813471502590858E-3</v>
      </c>
      <c r="F511" s="164">
        <v>255302</v>
      </c>
      <c r="G511" s="163">
        <v>4940</v>
      </c>
      <c r="H511" s="48">
        <f>IF($B511&lt;Input!$C$22,"n.m.",IF($B511=Input!$C$22,100,100*(1+(G511/INDEX(G$18:G$1845,MATCH(Input!$C$22,$B$18:$B$1845,0))-1))))</f>
        <v>123.50000000000001</v>
      </c>
      <c r="I511" s="46">
        <f t="shared" si="21"/>
        <v>2.0283975659229903E-3</v>
      </c>
      <c r="J511" s="50">
        <f>IF($B511&gt;=Input!$C$22,100,"n.m.")</f>
        <v>100</v>
      </c>
    </row>
    <row r="512" spans="2:10" x14ac:dyDescent="0.15">
      <c r="B512" s="33">
        <f t="shared" si="23"/>
        <v>43702</v>
      </c>
      <c r="C512" s="160">
        <v>193</v>
      </c>
      <c r="D512" s="44">
        <f>IF($B512&lt;Input!$C$22,"n.m.",IF($B512=Input!$C$22,100,100*(1+(C512/INDEX(C$18:C$1845,MATCH(Input!$C$22,$B$18:$B$1845,0))-1))))</f>
        <v>193</v>
      </c>
      <c r="E512" s="52">
        <f t="shared" si="22"/>
        <v>5.2083333333332593E-3</v>
      </c>
      <c r="F512" s="164">
        <v>378103</v>
      </c>
      <c r="G512" s="163">
        <v>4930</v>
      </c>
      <c r="H512" s="48">
        <f>IF($B512&lt;Input!$C$22,"n.m.",IF($B512=Input!$C$22,100,100*(1+(G512/INDEX(G$18:G$1845,MATCH(Input!$C$22,$B$18:$B$1845,0))-1))))</f>
        <v>123.25</v>
      </c>
      <c r="I512" s="46">
        <f t="shared" si="21"/>
        <v>2.0325203252031798E-3</v>
      </c>
      <c r="J512" s="50">
        <f>IF($B512&gt;=Input!$C$22,100,"n.m.")</f>
        <v>100</v>
      </c>
    </row>
    <row r="513" spans="2:10" x14ac:dyDescent="0.15">
      <c r="B513" s="33">
        <f t="shared" si="23"/>
        <v>43701</v>
      </c>
      <c r="C513" s="160">
        <v>192</v>
      </c>
      <c r="D513" s="44">
        <f>IF($B513&lt;Input!$C$22,"n.m.",IF($B513=Input!$C$22,100,100*(1+(C513/INDEX(C$18:C$1845,MATCH(Input!$C$22,$B$18:$B$1845,0))-1))))</f>
        <v>192</v>
      </c>
      <c r="E513" s="52">
        <f t="shared" si="22"/>
        <v>5.2356020942407877E-3</v>
      </c>
      <c r="F513" s="164">
        <v>473774</v>
      </c>
      <c r="G513" s="163">
        <v>4920</v>
      </c>
      <c r="H513" s="48">
        <f>IF($B513&lt;Input!$C$22,"n.m.",IF($B513=Input!$C$22,100,100*(1+(G513/INDEX(G$18:G$1845,MATCH(Input!$C$22,$B$18:$B$1845,0))-1))))</f>
        <v>123</v>
      </c>
      <c r="I513" s="46">
        <f t="shared" si="21"/>
        <v>2.0366598778003286E-3</v>
      </c>
      <c r="J513" s="50">
        <f>IF($B513&gt;=Input!$C$22,100,"n.m.")</f>
        <v>100</v>
      </c>
    </row>
    <row r="514" spans="2:10" x14ac:dyDescent="0.15">
      <c r="B514" s="33">
        <f t="shared" si="23"/>
        <v>43700</v>
      </c>
      <c r="C514" s="160">
        <v>191</v>
      </c>
      <c r="D514" s="44">
        <f>IF($B514&lt;Input!$C$22,"n.m.",IF($B514=Input!$C$22,100,100*(1+(C514/INDEX(C$18:C$1845,MATCH(Input!$C$22,$B$18:$B$1845,0))-1))))</f>
        <v>191</v>
      </c>
      <c r="E514" s="52">
        <f t="shared" si="22"/>
        <v>5.2631578947368585E-3</v>
      </c>
      <c r="F514" s="164">
        <v>464098</v>
      </c>
      <c r="G514" s="163">
        <v>4910</v>
      </c>
      <c r="H514" s="48">
        <f>IF($B514&lt;Input!$C$22,"n.m.",IF($B514=Input!$C$22,100,100*(1+(G514/INDEX(G$18:G$1845,MATCH(Input!$C$22,$B$18:$B$1845,0))-1))))</f>
        <v>122.75</v>
      </c>
      <c r="I514" s="46">
        <f t="shared" si="21"/>
        <v>2.0408163265306367E-3</v>
      </c>
      <c r="J514" s="50">
        <f>IF($B514&gt;=Input!$C$22,100,"n.m.")</f>
        <v>100</v>
      </c>
    </row>
    <row r="515" spans="2:10" x14ac:dyDescent="0.15">
      <c r="B515" s="33">
        <f t="shared" si="23"/>
        <v>43699</v>
      </c>
      <c r="C515" s="160">
        <v>190</v>
      </c>
      <c r="D515" s="44">
        <f>IF($B515&lt;Input!$C$22,"n.m.",IF($B515=Input!$C$22,100,100*(1+(C515/INDEX(C$18:C$1845,MATCH(Input!$C$22,$B$18:$B$1845,0))-1))))</f>
        <v>190</v>
      </c>
      <c r="E515" s="52">
        <f t="shared" si="22"/>
        <v>5.2910052910053462E-3</v>
      </c>
      <c r="F515" s="164">
        <v>465738</v>
      </c>
      <c r="G515" s="163">
        <v>4900</v>
      </c>
      <c r="H515" s="48">
        <f>IF($B515&lt;Input!$C$22,"n.m.",IF($B515=Input!$C$22,100,100*(1+(G515/INDEX(G$18:G$1845,MATCH(Input!$C$22,$B$18:$B$1845,0))-1))))</f>
        <v>122.50000000000001</v>
      </c>
      <c r="I515" s="46">
        <f t="shared" si="21"/>
        <v>2.044989775051187E-3</v>
      </c>
      <c r="J515" s="50">
        <f>IF($B515&gt;=Input!$C$22,100,"n.m.")</f>
        <v>100</v>
      </c>
    </row>
    <row r="516" spans="2:10" x14ac:dyDescent="0.15">
      <c r="B516" s="33">
        <f t="shared" si="23"/>
        <v>43698</v>
      </c>
      <c r="C516" s="160">
        <v>189</v>
      </c>
      <c r="D516" s="44">
        <f>IF($B516&lt;Input!$C$22,"n.m.",IF($B516=Input!$C$22,100,100*(1+(C516/INDEX(C$18:C$1845,MATCH(Input!$C$22,$B$18:$B$1845,0))-1))))</f>
        <v>189</v>
      </c>
      <c r="E516" s="52">
        <f t="shared" si="22"/>
        <v>5.3191489361701372E-3</v>
      </c>
      <c r="F516" s="164">
        <v>386546</v>
      </c>
      <c r="G516" s="163">
        <v>4890</v>
      </c>
      <c r="H516" s="48">
        <f>IF($B516&lt;Input!$C$22,"n.m.",IF($B516=Input!$C$22,100,100*(1+(G516/INDEX(G$18:G$1845,MATCH(Input!$C$22,$B$18:$B$1845,0))-1))))</f>
        <v>122.24999999999999</v>
      </c>
      <c r="I516" s="46">
        <f t="shared" si="21"/>
        <v>2.049180327868827E-3</v>
      </c>
      <c r="J516" s="50">
        <f>IF($B516&gt;=Input!$C$22,100,"n.m.")</f>
        <v>100</v>
      </c>
    </row>
    <row r="517" spans="2:10" x14ac:dyDescent="0.15">
      <c r="B517" s="33">
        <f t="shared" si="23"/>
        <v>43697</v>
      </c>
      <c r="C517" s="160">
        <v>188</v>
      </c>
      <c r="D517" s="44">
        <f>IF($B517&lt;Input!$C$22,"n.m.",IF($B517=Input!$C$22,100,100*(1+(C517/INDEX(C$18:C$1845,MATCH(Input!$C$22,$B$18:$B$1845,0))-1))))</f>
        <v>188</v>
      </c>
      <c r="E517" s="52">
        <f t="shared" si="22"/>
        <v>5.3475935828877219E-3</v>
      </c>
      <c r="F517" s="164">
        <v>223882</v>
      </c>
      <c r="G517" s="163">
        <v>4880</v>
      </c>
      <c r="H517" s="48">
        <f>IF($B517&lt;Input!$C$22,"n.m.",IF($B517=Input!$C$22,100,100*(1+(G517/INDEX(G$18:G$1845,MATCH(Input!$C$22,$B$18:$B$1845,0))-1))))</f>
        <v>122</v>
      </c>
      <c r="I517" s="46">
        <f t="shared" si="21"/>
        <v>2.0533880903490509E-3</v>
      </c>
      <c r="J517" s="50">
        <f>IF($B517&gt;=Input!$C$22,100,"n.m.")</f>
        <v>100</v>
      </c>
    </row>
    <row r="518" spans="2:10" x14ac:dyDescent="0.15">
      <c r="B518" s="33">
        <f t="shared" si="23"/>
        <v>43696</v>
      </c>
      <c r="C518" s="160">
        <v>187</v>
      </c>
      <c r="D518" s="44">
        <f>IF($B518&lt;Input!$C$22,"n.m.",IF($B518=Input!$C$22,100,100*(1+(C518/INDEX(C$18:C$1845,MATCH(Input!$C$22,$B$18:$B$1845,0))-1))))</f>
        <v>187</v>
      </c>
      <c r="E518" s="52">
        <f t="shared" si="22"/>
        <v>5.3763440860215006E-3</v>
      </c>
      <c r="F518" s="164">
        <v>345522</v>
      </c>
      <c r="G518" s="163">
        <v>4870</v>
      </c>
      <c r="H518" s="48">
        <f>IF($B518&lt;Input!$C$22,"n.m.",IF($B518=Input!$C$22,100,100*(1+(G518/INDEX(G$18:G$1845,MATCH(Input!$C$22,$B$18:$B$1845,0))-1))))</f>
        <v>121.75</v>
      </c>
      <c r="I518" s="46">
        <f t="shared" si="21"/>
        <v>2.057613168724215E-3</v>
      </c>
      <c r="J518" s="50">
        <f>IF($B518&gt;=Input!$C$22,100,"n.m.")</f>
        <v>100</v>
      </c>
    </row>
    <row r="519" spans="2:10" x14ac:dyDescent="0.15">
      <c r="B519" s="33">
        <f t="shared" si="23"/>
        <v>43695</v>
      </c>
      <c r="C519" s="160">
        <v>186</v>
      </c>
      <c r="D519" s="44">
        <f>IF($B519&lt;Input!$C$22,"n.m.",IF($B519=Input!$C$22,100,100*(1+(C519/INDEX(C$18:C$1845,MATCH(Input!$C$22,$B$18:$B$1845,0))-1))))</f>
        <v>186</v>
      </c>
      <c r="E519" s="52">
        <f t="shared" si="22"/>
        <v>5.4054054054053502E-3</v>
      </c>
      <c r="F519" s="164">
        <v>263370</v>
      </c>
      <c r="G519" s="163">
        <v>4860</v>
      </c>
      <c r="H519" s="48">
        <f>IF($B519&lt;Input!$C$22,"n.m.",IF($B519=Input!$C$22,100,100*(1+(G519/INDEX(G$18:G$1845,MATCH(Input!$C$22,$B$18:$B$1845,0))-1))))</f>
        <v>121.50000000000001</v>
      </c>
      <c r="I519" s="46">
        <f t="shared" si="21"/>
        <v>2.0618556701030855E-3</v>
      </c>
      <c r="J519" s="50">
        <f>IF($B519&gt;=Input!$C$22,100,"n.m.")</f>
        <v>100</v>
      </c>
    </row>
    <row r="520" spans="2:10" x14ac:dyDescent="0.15">
      <c r="B520" s="33">
        <f t="shared" si="23"/>
        <v>43694</v>
      </c>
      <c r="C520" s="160">
        <v>185</v>
      </c>
      <c r="D520" s="44">
        <f>IF($B520&lt;Input!$C$22,"n.m.",IF($B520=Input!$C$22,100,100*(1+(C520/INDEX(C$18:C$1845,MATCH(Input!$C$22,$B$18:$B$1845,0))-1))))</f>
        <v>185</v>
      </c>
      <c r="E520" s="52">
        <f t="shared" si="22"/>
        <v>5.4347826086955653E-3</v>
      </c>
      <c r="F520" s="164">
        <v>365986</v>
      </c>
      <c r="G520" s="163">
        <v>4850</v>
      </c>
      <c r="H520" s="48">
        <f>IF($B520&lt;Input!$C$22,"n.m.",IF($B520=Input!$C$22,100,100*(1+(G520/INDEX(G$18:G$1845,MATCH(Input!$C$22,$B$18:$B$1845,0))-1))))</f>
        <v>121.24999999999999</v>
      </c>
      <c r="I520" s="46">
        <f t="shared" si="21"/>
        <v>2.0661157024792765E-3</v>
      </c>
      <c r="J520" s="50">
        <f>IF($B520&gt;=Input!$C$22,100,"n.m.")</f>
        <v>100</v>
      </c>
    </row>
    <row r="521" spans="2:10" x14ac:dyDescent="0.15">
      <c r="B521" s="33">
        <f t="shared" si="23"/>
        <v>43693</v>
      </c>
      <c r="C521" s="160">
        <v>184</v>
      </c>
      <c r="D521" s="44">
        <f>IF($B521&lt;Input!$C$22,"n.m.",IF($B521=Input!$C$22,100,100*(1+(C521/INDEX(C$18:C$1845,MATCH(Input!$C$22,$B$18:$B$1845,0))-1))))</f>
        <v>184</v>
      </c>
      <c r="E521" s="52">
        <f t="shared" si="22"/>
        <v>5.464480874316946E-3</v>
      </c>
      <c r="F521" s="164">
        <v>219725</v>
      </c>
      <c r="G521" s="163">
        <v>4840</v>
      </c>
      <c r="H521" s="48">
        <f>IF($B521&lt;Input!$C$22,"n.m.",IF($B521=Input!$C$22,100,100*(1+(G521/INDEX(G$18:G$1845,MATCH(Input!$C$22,$B$18:$B$1845,0))-1))))</f>
        <v>121</v>
      </c>
      <c r="I521" s="46">
        <f t="shared" si="21"/>
        <v>2.0703933747412417E-3</v>
      </c>
      <c r="J521" s="50">
        <f>IF($B521&gt;=Input!$C$22,100,"n.m.")</f>
        <v>100</v>
      </c>
    </row>
    <row r="522" spans="2:10" x14ac:dyDescent="0.15">
      <c r="B522" s="33">
        <f t="shared" si="23"/>
        <v>43692</v>
      </c>
      <c r="C522" s="160">
        <v>183</v>
      </c>
      <c r="D522" s="44">
        <f>IF($B522&lt;Input!$C$22,"n.m.",IF($B522=Input!$C$22,100,100*(1+(C522/INDEX(C$18:C$1845,MATCH(Input!$C$22,$B$18:$B$1845,0))-1))))</f>
        <v>183</v>
      </c>
      <c r="E522" s="52">
        <f t="shared" si="22"/>
        <v>5.494505494505475E-3</v>
      </c>
      <c r="F522" s="164">
        <v>283839</v>
      </c>
      <c r="G522" s="163">
        <v>4830</v>
      </c>
      <c r="H522" s="48">
        <f>IF($B522&lt;Input!$C$22,"n.m.",IF($B522=Input!$C$22,100,100*(1+(G522/INDEX(G$18:G$1845,MATCH(Input!$C$22,$B$18:$B$1845,0))-1))))</f>
        <v>120.75</v>
      </c>
      <c r="I522" s="46">
        <f t="shared" si="21"/>
        <v>2.0746887966804906E-3</v>
      </c>
      <c r="J522" s="50">
        <f>IF($B522&gt;=Input!$C$22,100,"n.m.")</f>
        <v>100</v>
      </c>
    </row>
    <row r="523" spans="2:10" x14ac:dyDescent="0.15">
      <c r="B523" s="33">
        <f t="shared" si="23"/>
        <v>43691</v>
      </c>
      <c r="C523" s="160">
        <v>182</v>
      </c>
      <c r="D523" s="44">
        <f>IF($B523&lt;Input!$C$22,"n.m.",IF($B523=Input!$C$22,100,100*(1+(C523/INDEX(C$18:C$1845,MATCH(Input!$C$22,$B$18:$B$1845,0))-1))))</f>
        <v>182</v>
      </c>
      <c r="E523" s="52">
        <f t="shared" si="22"/>
        <v>5.5248618784531356E-3</v>
      </c>
      <c r="F523" s="164">
        <v>454404</v>
      </c>
      <c r="G523" s="163">
        <v>4820</v>
      </c>
      <c r="H523" s="48">
        <f>IF($B523&lt;Input!$C$22,"n.m.",IF($B523=Input!$C$22,100,100*(1+(G523/INDEX(G$18:G$1845,MATCH(Input!$C$22,$B$18:$B$1845,0))-1))))</f>
        <v>120.5</v>
      </c>
      <c r="I523" s="46">
        <f t="shared" si="21"/>
        <v>2.0790020790020236E-3</v>
      </c>
      <c r="J523" s="50">
        <f>IF($B523&gt;=Input!$C$22,100,"n.m.")</f>
        <v>100</v>
      </c>
    </row>
    <row r="524" spans="2:10" x14ac:dyDescent="0.15">
      <c r="B524" s="33">
        <f t="shared" si="23"/>
        <v>43690</v>
      </c>
      <c r="C524" s="160">
        <v>181</v>
      </c>
      <c r="D524" s="44">
        <f>IF($B524&lt;Input!$C$22,"n.m.",IF($B524=Input!$C$22,100,100*(1+(C524/INDEX(C$18:C$1845,MATCH(Input!$C$22,$B$18:$B$1845,0))-1))))</f>
        <v>181</v>
      </c>
      <c r="E524" s="52">
        <f t="shared" si="22"/>
        <v>5.5555555555555358E-3</v>
      </c>
      <c r="F524" s="164">
        <v>390087</v>
      </c>
      <c r="G524" s="163">
        <v>4810</v>
      </c>
      <c r="H524" s="48">
        <f>IF($B524&lt;Input!$C$22,"n.m.",IF($B524=Input!$C$22,100,100*(1+(G524/INDEX(G$18:G$1845,MATCH(Input!$C$22,$B$18:$B$1845,0))-1))))</f>
        <v>120.24999999999999</v>
      </c>
      <c r="I524" s="46">
        <f t="shared" si="21"/>
        <v>2.083333333333437E-3</v>
      </c>
      <c r="J524" s="50">
        <f>IF($B524&gt;=Input!$C$22,100,"n.m.")</f>
        <v>100</v>
      </c>
    </row>
    <row r="525" spans="2:10" x14ac:dyDescent="0.15">
      <c r="B525" s="33">
        <f t="shared" si="23"/>
        <v>43689</v>
      </c>
      <c r="C525" s="160">
        <v>180</v>
      </c>
      <c r="D525" s="44">
        <f>IF($B525&lt;Input!$C$22,"n.m.",IF($B525=Input!$C$22,100,100*(1+(C525/INDEX(C$18:C$1845,MATCH(Input!$C$22,$B$18:$B$1845,0))-1))))</f>
        <v>180</v>
      </c>
      <c r="E525" s="52">
        <f t="shared" si="22"/>
        <v>5.5865921787709993E-3</v>
      </c>
      <c r="F525" s="164">
        <v>444226</v>
      </c>
      <c r="G525" s="163">
        <v>4800</v>
      </c>
      <c r="H525" s="48">
        <f>IF($B525&lt;Input!$C$22,"n.m.",IF($B525=Input!$C$22,100,100*(1+(G525/INDEX(G$18:G$1845,MATCH(Input!$C$22,$B$18:$B$1845,0))-1))))</f>
        <v>120</v>
      </c>
      <c r="I525" s="46">
        <f t="shared" si="21"/>
        <v>2.0876826722338038E-3</v>
      </c>
      <c r="J525" s="50">
        <f>IF($B525&gt;=Input!$C$22,100,"n.m.")</f>
        <v>100</v>
      </c>
    </row>
    <row r="526" spans="2:10" x14ac:dyDescent="0.15">
      <c r="B526" s="33">
        <f t="shared" si="23"/>
        <v>43688</v>
      </c>
      <c r="C526" s="160">
        <v>179</v>
      </c>
      <c r="D526" s="44">
        <f>IF($B526&lt;Input!$C$22,"n.m.",IF($B526=Input!$C$22,100,100*(1+(C526/INDEX(C$18:C$1845,MATCH(Input!$C$22,$B$18:$B$1845,0))-1))))</f>
        <v>179</v>
      </c>
      <c r="E526" s="52">
        <f t="shared" si="22"/>
        <v>5.6179775280897903E-3</v>
      </c>
      <c r="F526" s="164">
        <v>440852</v>
      </c>
      <c r="G526" s="163">
        <v>4790</v>
      </c>
      <c r="H526" s="48">
        <f>IF($B526&lt;Input!$C$22,"n.m.",IF($B526=Input!$C$22,100,100*(1+(G526/INDEX(G$18:G$1845,MATCH(Input!$C$22,$B$18:$B$1845,0))-1))))</f>
        <v>119.75</v>
      </c>
      <c r="I526" s="46">
        <f t="shared" si="21"/>
        <v>2.0920502092049986E-3</v>
      </c>
      <c r="J526" s="50">
        <f>IF($B526&gt;=Input!$C$22,100,"n.m.")</f>
        <v>100</v>
      </c>
    </row>
    <row r="527" spans="2:10" x14ac:dyDescent="0.15">
      <c r="B527" s="33">
        <f t="shared" si="23"/>
        <v>43687</v>
      </c>
      <c r="C527" s="160">
        <v>178</v>
      </c>
      <c r="D527" s="44">
        <f>IF($B527&lt;Input!$C$22,"n.m.",IF($B527=Input!$C$22,100,100*(1+(C527/INDEX(C$18:C$1845,MATCH(Input!$C$22,$B$18:$B$1845,0))-1))))</f>
        <v>178</v>
      </c>
      <c r="E527" s="52">
        <f t="shared" si="22"/>
        <v>5.6497175141243527E-3</v>
      </c>
      <c r="F527" s="164">
        <v>304145</v>
      </c>
      <c r="G527" s="163">
        <v>4780</v>
      </c>
      <c r="H527" s="48">
        <f>IF($B527&lt;Input!$C$22,"n.m.",IF($B527=Input!$C$22,100,100*(1+(G527/INDEX(G$18:G$1845,MATCH(Input!$C$22,$B$18:$B$1845,0))-1))))</f>
        <v>119.5</v>
      </c>
      <c r="I527" s="46">
        <f t="shared" si="21"/>
        <v>2.0964360587001352E-3</v>
      </c>
      <c r="J527" s="50">
        <f>IF($B527&gt;=Input!$C$22,100,"n.m.")</f>
        <v>100</v>
      </c>
    </row>
    <row r="528" spans="2:10" x14ac:dyDescent="0.15">
      <c r="B528" s="33">
        <f t="shared" si="23"/>
        <v>43686</v>
      </c>
      <c r="C528" s="160">
        <v>177</v>
      </c>
      <c r="D528" s="44">
        <f>IF($B528&lt;Input!$C$22,"n.m.",IF($B528=Input!$C$22,100,100*(1+(C528/INDEX(C$18:C$1845,MATCH(Input!$C$22,$B$18:$B$1845,0))-1))))</f>
        <v>177</v>
      </c>
      <c r="E528" s="52">
        <f t="shared" si="22"/>
        <v>5.6818181818181213E-3</v>
      </c>
      <c r="F528" s="164">
        <v>425629</v>
      </c>
      <c r="G528" s="163">
        <v>4770</v>
      </c>
      <c r="H528" s="48">
        <f>IF($B528&lt;Input!$C$22,"n.m.",IF($B528=Input!$C$22,100,100*(1+(G528/INDEX(G$18:G$1845,MATCH(Input!$C$22,$B$18:$B$1845,0))-1))))</f>
        <v>119.24999999999999</v>
      </c>
      <c r="I528" s="46">
        <f t="shared" si="21"/>
        <v>2.1008403361344463E-3</v>
      </c>
      <c r="J528" s="50">
        <f>IF($B528&gt;=Input!$C$22,100,"n.m.")</f>
        <v>100</v>
      </c>
    </row>
    <row r="529" spans="2:10" x14ac:dyDescent="0.15">
      <c r="B529" s="33">
        <f t="shared" si="23"/>
        <v>43685</v>
      </c>
      <c r="C529" s="160">
        <v>176</v>
      </c>
      <c r="D529" s="44">
        <f>IF($B529&lt;Input!$C$22,"n.m.",IF($B529=Input!$C$22,100,100*(1+(C529/INDEX(C$18:C$1845,MATCH(Input!$C$22,$B$18:$B$1845,0))-1))))</f>
        <v>176</v>
      </c>
      <c r="E529" s="52">
        <f t="shared" si="22"/>
        <v>5.7142857142857828E-3</v>
      </c>
      <c r="F529" s="164">
        <v>230443</v>
      </c>
      <c r="G529" s="163">
        <v>4760</v>
      </c>
      <c r="H529" s="48">
        <f>IF($B529&lt;Input!$C$22,"n.m.",IF($B529=Input!$C$22,100,100*(1+(G529/INDEX(G$18:G$1845,MATCH(Input!$C$22,$B$18:$B$1845,0))-1))))</f>
        <v>119</v>
      </c>
      <c r="I529" s="46">
        <f t="shared" si="21"/>
        <v>2.1052631578948322E-3</v>
      </c>
      <c r="J529" s="50">
        <f>IF($B529&gt;=Input!$C$22,100,"n.m.")</f>
        <v>100</v>
      </c>
    </row>
    <row r="530" spans="2:10" x14ac:dyDescent="0.15">
      <c r="B530" s="33">
        <f t="shared" si="23"/>
        <v>43684</v>
      </c>
      <c r="C530" s="160">
        <v>175</v>
      </c>
      <c r="D530" s="44">
        <f>IF($B530&lt;Input!$C$22,"n.m.",IF($B530=Input!$C$22,100,100*(1+(C530/INDEX(C$18:C$1845,MATCH(Input!$C$22,$B$18:$B$1845,0))-1))))</f>
        <v>175</v>
      </c>
      <c r="E530" s="52">
        <f t="shared" si="22"/>
        <v>5.7471264367816577E-3</v>
      </c>
      <c r="F530" s="164">
        <v>273819</v>
      </c>
      <c r="G530" s="163">
        <v>4750</v>
      </c>
      <c r="H530" s="48">
        <f>IF($B530&lt;Input!$C$22,"n.m.",IF($B530=Input!$C$22,100,100*(1+(G530/INDEX(G$18:G$1845,MATCH(Input!$C$22,$B$18:$B$1845,0))-1))))</f>
        <v>118.75</v>
      </c>
      <c r="I530" s="46">
        <f t="shared" ref="I530:I593" si="24">G530/G531-1</f>
        <v>2.1097046413502962E-3</v>
      </c>
      <c r="J530" s="50">
        <f>IF($B530&gt;=Input!$C$22,100,"n.m.")</f>
        <v>100</v>
      </c>
    </row>
    <row r="531" spans="2:10" x14ac:dyDescent="0.15">
      <c r="B531" s="33">
        <f t="shared" si="23"/>
        <v>43683</v>
      </c>
      <c r="C531" s="160">
        <v>174</v>
      </c>
      <c r="D531" s="44">
        <f>IF($B531&lt;Input!$C$22,"n.m.",IF($B531=Input!$C$22,100,100*(1+(C531/INDEX(C$18:C$1845,MATCH(Input!$C$22,$B$18:$B$1845,0))-1))))</f>
        <v>174</v>
      </c>
      <c r="E531" s="52">
        <f t="shared" ref="E531:E594" si="25">C531/C532-1</f>
        <v>5.7803468208093012E-3</v>
      </c>
      <c r="F531" s="164">
        <v>373314</v>
      </c>
      <c r="G531" s="163">
        <v>4740</v>
      </c>
      <c r="H531" s="48">
        <f>IF($B531&lt;Input!$C$22,"n.m.",IF($B531=Input!$C$22,100,100*(1+(G531/INDEX(G$18:G$1845,MATCH(Input!$C$22,$B$18:$B$1845,0))-1))))</f>
        <v>118.5</v>
      </c>
      <c r="I531" s="46">
        <f t="shared" si="24"/>
        <v>2.1141649048626032E-3</v>
      </c>
      <c r="J531" s="50">
        <f>IF($B531&gt;=Input!$C$22,100,"n.m.")</f>
        <v>100</v>
      </c>
    </row>
    <row r="532" spans="2:10" x14ac:dyDescent="0.15">
      <c r="B532" s="33">
        <f t="shared" ref="B532:B595" si="26">B531-1</f>
        <v>43682</v>
      </c>
      <c r="C532" s="160">
        <v>173</v>
      </c>
      <c r="D532" s="44">
        <f>IF($B532&lt;Input!$C$22,"n.m.",IF($B532=Input!$C$22,100,100*(1+(C532/INDEX(C$18:C$1845,MATCH(Input!$C$22,$B$18:$B$1845,0))-1))))</f>
        <v>173</v>
      </c>
      <c r="E532" s="52">
        <f t="shared" si="25"/>
        <v>5.8139534883721034E-3</v>
      </c>
      <c r="F532" s="164">
        <v>488788</v>
      </c>
      <c r="G532" s="163">
        <v>4730</v>
      </c>
      <c r="H532" s="48">
        <f>IF($B532&lt;Input!$C$22,"n.m.",IF($B532=Input!$C$22,100,100*(1+(G532/INDEX(G$18:G$1845,MATCH(Input!$C$22,$B$18:$B$1845,0))-1))))</f>
        <v>118.25000000000001</v>
      </c>
      <c r="I532" s="46">
        <f t="shared" si="24"/>
        <v>2.1186440677967155E-3</v>
      </c>
      <c r="J532" s="50">
        <f>IF($B532&gt;=Input!$C$22,100,"n.m.")</f>
        <v>100</v>
      </c>
    </row>
    <row r="533" spans="2:10" x14ac:dyDescent="0.15">
      <c r="B533" s="33">
        <f t="shared" si="26"/>
        <v>43681</v>
      </c>
      <c r="C533" s="160">
        <v>172</v>
      </c>
      <c r="D533" s="44">
        <f>IF($B533&lt;Input!$C$22,"n.m.",IF($B533=Input!$C$22,100,100*(1+(C533/INDEX(C$18:C$1845,MATCH(Input!$C$22,$B$18:$B$1845,0))-1))))</f>
        <v>172</v>
      </c>
      <c r="E533" s="52">
        <f t="shared" si="25"/>
        <v>5.8479532163742132E-3</v>
      </c>
      <c r="F533" s="164">
        <v>236920</v>
      </c>
      <c r="G533" s="163">
        <v>4720</v>
      </c>
      <c r="H533" s="48">
        <f>IF($B533&lt;Input!$C$22,"n.m.",IF($B533=Input!$C$22,100,100*(1+(G533/INDEX(G$18:G$1845,MATCH(Input!$C$22,$B$18:$B$1845,0))-1))))</f>
        <v>118</v>
      </c>
      <c r="I533" s="46">
        <f t="shared" si="24"/>
        <v>2.1231422505307851E-3</v>
      </c>
      <c r="J533" s="50">
        <f>IF($B533&gt;=Input!$C$22,100,"n.m.")</f>
        <v>100</v>
      </c>
    </row>
    <row r="534" spans="2:10" x14ac:dyDescent="0.15">
      <c r="B534" s="33">
        <f t="shared" si="26"/>
        <v>43680</v>
      </c>
      <c r="C534" s="160">
        <v>171</v>
      </c>
      <c r="D534" s="44">
        <f>IF($B534&lt;Input!$C$22,"n.m.",IF($B534=Input!$C$22,100,100*(1+(C534/INDEX(C$18:C$1845,MATCH(Input!$C$22,$B$18:$B$1845,0))-1))))</f>
        <v>171</v>
      </c>
      <c r="E534" s="52">
        <f t="shared" si="25"/>
        <v>5.8823529411764497E-3</v>
      </c>
      <c r="F534" s="164">
        <v>393827</v>
      </c>
      <c r="G534" s="163">
        <v>4710</v>
      </c>
      <c r="H534" s="48">
        <f>IF($B534&lt;Input!$C$22,"n.m.",IF($B534=Input!$C$22,100,100*(1+(G534/INDEX(G$18:G$1845,MATCH(Input!$C$22,$B$18:$B$1845,0))-1))))</f>
        <v>117.75</v>
      </c>
      <c r="I534" s="46">
        <f t="shared" si="24"/>
        <v>2.1276595744681437E-3</v>
      </c>
      <c r="J534" s="50">
        <f>IF($B534&gt;=Input!$C$22,100,"n.m.")</f>
        <v>100</v>
      </c>
    </row>
    <row r="535" spans="2:10" x14ac:dyDescent="0.15">
      <c r="B535" s="33">
        <f t="shared" si="26"/>
        <v>43679</v>
      </c>
      <c r="C535" s="160">
        <v>170</v>
      </c>
      <c r="D535" s="44">
        <f>IF($B535&lt;Input!$C$22,"n.m.",IF($B535=Input!$C$22,100,100*(1+(C535/INDEX(C$18:C$1845,MATCH(Input!$C$22,$B$18:$B$1845,0))-1))))</f>
        <v>170</v>
      </c>
      <c r="E535" s="52">
        <f t="shared" si="25"/>
        <v>5.9171597633136397E-3</v>
      </c>
      <c r="F535" s="164">
        <v>246340</v>
      </c>
      <c r="G535" s="163">
        <v>4700</v>
      </c>
      <c r="H535" s="48">
        <f>IF($B535&lt;Input!$C$22,"n.m.",IF($B535=Input!$C$22,100,100*(1+(G535/INDEX(G$18:G$1845,MATCH(Input!$C$22,$B$18:$B$1845,0))-1))))</f>
        <v>117.5</v>
      </c>
      <c r="I535" s="46">
        <f t="shared" si="24"/>
        <v>2.132196162046851E-3</v>
      </c>
      <c r="J535" s="50">
        <f>IF($B535&gt;=Input!$C$22,100,"n.m.")</f>
        <v>100</v>
      </c>
    </row>
    <row r="536" spans="2:10" x14ac:dyDescent="0.15">
      <c r="B536" s="33">
        <f t="shared" si="26"/>
        <v>43678</v>
      </c>
      <c r="C536" s="160">
        <v>169</v>
      </c>
      <c r="D536" s="44">
        <f>IF($B536&lt;Input!$C$22,"n.m.",IF($B536=Input!$C$22,100,100*(1+(C536/INDEX(C$18:C$1845,MATCH(Input!$C$22,$B$18:$B$1845,0))-1))))</f>
        <v>169</v>
      </c>
      <c r="E536" s="52">
        <f t="shared" si="25"/>
        <v>5.9523809523809312E-3</v>
      </c>
      <c r="F536" s="164">
        <v>440286</v>
      </c>
      <c r="G536" s="163">
        <v>4690</v>
      </c>
      <c r="H536" s="48">
        <f>IF($B536&lt;Input!$C$22,"n.m.",IF($B536=Input!$C$22,100,100*(1+(G536/INDEX(G$18:G$1845,MATCH(Input!$C$22,$B$18:$B$1845,0))-1))))</f>
        <v>117.25000000000001</v>
      </c>
      <c r="I536" s="46">
        <f t="shared" si="24"/>
        <v>2.1367521367521292E-3</v>
      </c>
      <c r="J536" s="50">
        <f>IF($B536&gt;=Input!$C$22,100,"n.m.")</f>
        <v>100</v>
      </c>
    </row>
    <row r="537" spans="2:10" x14ac:dyDescent="0.15">
      <c r="B537" s="33">
        <f t="shared" si="26"/>
        <v>43677</v>
      </c>
      <c r="C537" s="160">
        <v>168</v>
      </c>
      <c r="D537" s="44">
        <f>IF($B537&lt;Input!$C$22,"n.m.",IF($B537=Input!$C$22,100,100*(1+(C537/INDEX(C$18:C$1845,MATCH(Input!$C$22,$B$18:$B$1845,0))-1))))</f>
        <v>168</v>
      </c>
      <c r="E537" s="52">
        <f t="shared" si="25"/>
        <v>5.9880239520957446E-3</v>
      </c>
      <c r="F537" s="164">
        <v>454555</v>
      </c>
      <c r="G537" s="163">
        <v>4680</v>
      </c>
      <c r="H537" s="48">
        <f>IF($B537&lt;Input!$C$22,"n.m.",IF($B537=Input!$C$22,100,100*(1+(G537/INDEX(G$18:G$1845,MATCH(Input!$C$22,$B$18:$B$1845,0))-1))))</f>
        <v>117</v>
      </c>
      <c r="I537" s="46">
        <f t="shared" si="24"/>
        <v>2.1413276231263545E-3</v>
      </c>
      <c r="J537" s="50">
        <f>IF($B537&gt;=Input!$C$22,100,"n.m.")</f>
        <v>100</v>
      </c>
    </row>
    <row r="538" spans="2:10" x14ac:dyDescent="0.15">
      <c r="B538" s="33">
        <f t="shared" si="26"/>
        <v>43676</v>
      </c>
      <c r="C538" s="160">
        <v>167</v>
      </c>
      <c r="D538" s="44">
        <f>IF($B538&lt;Input!$C$22,"n.m.",IF($B538=Input!$C$22,100,100*(1+(C538/INDEX(C$18:C$1845,MATCH(Input!$C$22,$B$18:$B$1845,0))-1))))</f>
        <v>167</v>
      </c>
      <c r="E538" s="52">
        <f t="shared" si="25"/>
        <v>6.0240963855422436E-3</v>
      </c>
      <c r="F538" s="164">
        <v>271494</v>
      </c>
      <c r="G538" s="163">
        <v>4670</v>
      </c>
      <c r="H538" s="48">
        <f>IF($B538&lt;Input!$C$22,"n.m.",IF($B538=Input!$C$22,100,100*(1+(G538/INDEX(G$18:G$1845,MATCH(Input!$C$22,$B$18:$B$1845,0))-1))))</f>
        <v>116.75</v>
      </c>
      <c r="I538" s="46">
        <f t="shared" si="24"/>
        <v>2.1459227467810482E-3</v>
      </c>
      <c r="J538" s="50">
        <f>IF($B538&gt;=Input!$C$22,100,"n.m.")</f>
        <v>100</v>
      </c>
    </row>
    <row r="539" spans="2:10" x14ac:dyDescent="0.15">
      <c r="B539" s="33">
        <f t="shared" si="26"/>
        <v>43675</v>
      </c>
      <c r="C539" s="160">
        <v>166</v>
      </c>
      <c r="D539" s="44">
        <f>IF($B539&lt;Input!$C$22,"n.m.",IF($B539=Input!$C$22,100,100*(1+(C539/INDEX(C$18:C$1845,MATCH(Input!$C$22,$B$18:$B$1845,0))-1))))</f>
        <v>166</v>
      </c>
      <c r="E539" s="52">
        <f t="shared" si="25"/>
        <v>6.0606060606060996E-3</v>
      </c>
      <c r="F539" s="164">
        <v>432124</v>
      </c>
      <c r="G539" s="163">
        <v>4660</v>
      </c>
      <c r="H539" s="48">
        <f>IF($B539&lt;Input!$C$22,"n.m.",IF($B539=Input!$C$22,100,100*(1+(G539/INDEX(G$18:G$1845,MATCH(Input!$C$22,$B$18:$B$1845,0))-1))))</f>
        <v>116.5</v>
      </c>
      <c r="I539" s="46">
        <f t="shared" si="24"/>
        <v>2.1505376344086446E-3</v>
      </c>
      <c r="J539" s="50">
        <f>IF($B539&gt;=Input!$C$22,100,"n.m.")</f>
        <v>100</v>
      </c>
    </row>
    <row r="540" spans="2:10" x14ac:dyDescent="0.15">
      <c r="B540" s="33">
        <f t="shared" si="26"/>
        <v>43674</v>
      </c>
      <c r="C540" s="160">
        <v>165</v>
      </c>
      <c r="D540" s="44">
        <f>IF($B540&lt;Input!$C$22,"n.m.",IF($B540=Input!$C$22,100,100*(1+(C540/INDEX(C$18:C$1845,MATCH(Input!$C$22,$B$18:$B$1845,0))-1))))</f>
        <v>165</v>
      </c>
      <c r="E540" s="52">
        <f t="shared" si="25"/>
        <v>6.0975609756097615E-3</v>
      </c>
      <c r="F540" s="164">
        <v>307263</v>
      </c>
      <c r="G540" s="163">
        <v>4650</v>
      </c>
      <c r="H540" s="48">
        <f>IF($B540&lt;Input!$C$22,"n.m.",IF($B540=Input!$C$22,100,100*(1+(G540/INDEX(G$18:G$1845,MATCH(Input!$C$22,$B$18:$B$1845,0))-1))))</f>
        <v>116.25000000000001</v>
      </c>
      <c r="I540" s="46">
        <f t="shared" si="24"/>
        <v>2.1551724137931494E-3</v>
      </c>
      <c r="J540" s="50">
        <f>IF($B540&gt;=Input!$C$22,100,"n.m.")</f>
        <v>100</v>
      </c>
    </row>
    <row r="541" spans="2:10" x14ac:dyDescent="0.15">
      <c r="B541" s="33">
        <f t="shared" si="26"/>
        <v>43673</v>
      </c>
      <c r="C541" s="160">
        <v>164</v>
      </c>
      <c r="D541" s="44">
        <f>IF($B541&lt;Input!$C$22,"n.m.",IF($B541=Input!$C$22,100,100*(1+(C541/INDEX(C$18:C$1845,MATCH(Input!$C$22,$B$18:$B$1845,0))-1))))</f>
        <v>164</v>
      </c>
      <c r="E541" s="52">
        <f t="shared" si="25"/>
        <v>6.1349693251533388E-3</v>
      </c>
      <c r="F541" s="164">
        <v>257446</v>
      </c>
      <c r="G541" s="163">
        <v>4640</v>
      </c>
      <c r="H541" s="48">
        <f>IF($B541&lt;Input!$C$22,"n.m.",IF($B541=Input!$C$22,100,100*(1+(G541/INDEX(G$18:G$1845,MATCH(Input!$C$22,$B$18:$B$1845,0))-1))))</f>
        <v>115.99999999999999</v>
      </c>
      <c r="I541" s="46">
        <f t="shared" si="24"/>
        <v>2.1598272138227959E-3</v>
      </c>
      <c r="J541" s="50">
        <f>IF($B541&gt;=Input!$C$22,100,"n.m.")</f>
        <v>100</v>
      </c>
    </row>
    <row r="542" spans="2:10" x14ac:dyDescent="0.15">
      <c r="B542" s="33">
        <f t="shared" si="26"/>
        <v>43672</v>
      </c>
      <c r="C542" s="160">
        <v>163</v>
      </c>
      <c r="D542" s="44">
        <f>IF($B542&lt;Input!$C$22,"n.m.",IF($B542=Input!$C$22,100,100*(1+(C542/INDEX(C$18:C$1845,MATCH(Input!$C$22,$B$18:$B$1845,0))-1))))</f>
        <v>163</v>
      </c>
      <c r="E542" s="52">
        <f t="shared" si="25"/>
        <v>6.1728395061728669E-3</v>
      </c>
      <c r="F542" s="164">
        <v>200451</v>
      </c>
      <c r="G542" s="163">
        <v>4630</v>
      </c>
      <c r="H542" s="48">
        <f>IF($B542&lt;Input!$C$22,"n.m.",IF($B542=Input!$C$22,100,100*(1+(G542/INDEX(G$18:G$1845,MATCH(Input!$C$22,$B$18:$B$1845,0))-1))))</f>
        <v>115.75</v>
      </c>
      <c r="I542" s="46">
        <f t="shared" si="24"/>
        <v>2.1645021645022577E-3</v>
      </c>
      <c r="J542" s="50">
        <f>IF($B542&gt;=Input!$C$22,100,"n.m.")</f>
        <v>100</v>
      </c>
    </row>
    <row r="543" spans="2:10" x14ac:dyDescent="0.15">
      <c r="B543" s="33">
        <f t="shared" si="26"/>
        <v>43671</v>
      </c>
      <c r="C543" s="160">
        <v>162</v>
      </c>
      <c r="D543" s="44">
        <f>IF($B543&lt;Input!$C$22,"n.m.",IF($B543=Input!$C$22,100,100*(1+(C543/INDEX(C$18:C$1845,MATCH(Input!$C$22,$B$18:$B$1845,0))-1))))</f>
        <v>162</v>
      </c>
      <c r="E543" s="52">
        <f t="shared" si="25"/>
        <v>6.2111801242235032E-3</v>
      </c>
      <c r="F543" s="164">
        <v>322186</v>
      </c>
      <c r="G543" s="163">
        <v>4620</v>
      </c>
      <c r="H543" s="48">
        <f>IF($B543&lt;Input!$C$22,"n.m.",IF($B543=Input!$C$22,100,100*(1+(G543/INDEX(G$18:G$1845,MATCH(Input!$C$22,$B$18:$B$1845,0))-1))))</f>
        <v>115.5</v>
      </c>
      <c r="I543" s="46">
        <f t="shared" si="24"/>
        <v>2.1691973969630851E-3</v>
      </c>
      <c r="J543" s="50">
        <f>IF($B543&gt;=Input!$C$22,100,"n.m.")</f>
        <v>100</v>
      </c>
    </row>
    <row r="544" spans="2:10" x14ac:dyDescent="0.15">
      <c r="B544" s="33">
        <f t="shared" si="26"/>
        <v>43670</v>
      </c>
      <c r="C544" s="160">
        <v>161</v>
      </c>
      <c r="D544" s="44">
        <f>IF($B544&lt;Input!$C$22,"n.m.",IF($B544=Input!$C$22,100,100*(1+(C544/INDEX(C$18:C$1845,MATCH(Input!$C$22,$B$18:$B$1845,0))-1))))</f>
        <v>161</v>
      </c>
      <c r="E544" s="52">
        <f t="shared" si="25"/>
        <v>6.2500000000000888E-3</v>
      </c>
      <c r="F544" s="164">
        <v>495066</v>
      </c>
      <c r="G544" s="163">
        <v>4610</v>
      </c>
      <c r="H544" s="48">
        <f>IF($B544&lt;Input!$C$22,"n.m.",IF($B544=Input!$C$22,100,100*(1+(G544/INDEX(G$18:G$1845,MATCH(Input!$C$22,$B$18:$B$1845,0))-1))))</f>
        <v>115.25000000000001</v>
      </c>
      <c r="I544" s="46">
        <f t="shared" si="24"/>
        <v>2.1739130434783593E-3</v>
      </c>
      <c r="J544" s="50">
        <f>IF($B544&gt;=Input!$C$22,100,"n.m.")</f>
        <v>100</v>
      </c>
    </row>
    <row r="545" spans="2:10" x14ac:dyDescent="0.15">
      <c r="B545" s="33">
        <f t="shared" si="26"/>
        <v>43669</v>
      </c>
      <c r="C545" s="160">
        <v>160</v>
      </c>
      <c r="D545" s="44">
        <f>IF($B545&lt;Input!$C$22,"n.m.",IF($B545=Input!$C$22,100,100*(1+(C545/INDEX(C$18:C$1845,MATCH(Input!$C$22,$B$18:$B$1845,0))-1))))</f>
        <v>160</v>
      </c>
      <c r="E545" s="52">
        <f t="shared" si="25"/>
        <v>6.2893081761006275E-3</v>
      </c>
      <c r="F545" s="164">
        <v>488980</v>
      </c>
      <c r="G545" s="163">
        <v>4600</v>
      </c>
      <c r="H545" s="48">
        <f>IF($B545&lt;Input!$C$22,"n.m.",IF($B545=Input!$C$22,100,100*(1+(G545/INDEX(G$18:G$1845,MATCH(Input!$C$22,$B$18:$B$1845,0))-1))))</f>
        <v>114.99999999999999</v>
      </c>
      <c r="I545" s="46">
        <f t="shared" si="24"/>
        <v>2.1786492374726851E-3</v>
      </c>
      <c r="J545" s="50">
        <f>IF($B545&gt;=Input!$C$22,100,"n.m.")</f>
        <v>100</v>
      </c>
    </row>
    <row r="546" spans="2:10" x14ac:dyDescent="0.15">
      <c r="B546" s="33">
        <f t="shared" si="26"/>
        <v>43668</v>
      </c>
      <c r="C546" s="160">
        <v>159</v>
      </c>
      <c r="D546" s="44">
        <f>IF($B546&lt;Input!$C$22,"n.m.",IF($B546=Input!$C$22,100,100*(1+(C546/INDEX(C$18:C$1845,MATCH(Input!$C$22,$B$18:$B$1845,0))-1))))</f>
        <v>159</v>
      </c>
      <c r="E546" s="52">
        <f t="shared" si="25"/>
        <v>6.3291139240506666E-3</v>
      </c>
      <c r="F546" s="164">
        <v>245056</v>
      </c>
      <c r="G546" s="163">
        <v>4590</v>
      </c>
      <c r="H546" s="48">
        <f>IF($B546&lt;Input!$C$22,"n.m.",IF($B546=Input!$C$22,100,100*(1+(G546/INDEX(G$18:G$1845,MATCH(Input!$C$22,$B$18:$B$1845,0))-1))))</f>
        <v>114.75</v>
      </c>
      <c r="I546" s="46">
        <f t="shared" si="24"/>
        <v>2.1834061135370675E-3</v>
      </c>
      <c r="J546" s="50">
        <f>IF($B546&gt;=Input!$C$22,100,"n.m.")</f>
        <v>100</v>
      </c>
    </row>
    <row r="547" spans="2:10" x14ac:dyDescent="0.15">
      <c r="B547" s="33">
        <f t="shared" si="26"/>
        <v>43667</v>
      </c>
      <c r="C547" s="160">
        <v>158</v>
      </c>
      <c r="D547" s="44">
        <f>IF($B547&lt;Input!$C$22,"n.m.",IF($B547=Input!$C$22,100,100*(1+(C547/INDEX(C$18:C$1845,MATCH(Input!$C$22,$B$18:$B$1845,0))-1))))</f>
        <v>158</v>
      </c>
      <c r="E547" s="52">
        <f t="shared" si="25"/>
        <v>6.3694267515923553E-3</v>
      </c>
      <c r="F547" s="164">
        <v>463775</v>
      </c>
      <c r="G547" s="163">
        <v>4580</v>
      </c>
      <c r="H547" s="48">
        <f>IF($B547&lt;Input!$C$22,"n.m.",IF($B547=Input!$C$22,100,100*(1+(G547/INDEX(G$18:G$1845,MATCH(Input!$C$22,$B$18:$B$1845,0))-1))))</f>
        <v>114.5</v>
      </c>
      <c r="I547" s="46">
        <f t="shared" si="24"/>
        <v>2.1881838074397919E-3</v>
      </c>
      <c r="J547" s="50">
        <f>IF($B547&gt;=Input!$C$22,100,"n.m.")</f>
        <v>100</v>
      </c>
    </row>
    <row r="548" spans="2:10" x14ac:dyDescent="0.15">
      <c r="B548" s="33">
        <f t="shared" si="26"/>
        <v>43666</v>
      </c>
      <c r="C548" s="160">
        <v>157</v>
      </c>
      <c r="D548" s="44">
        <f>IF($B548&lt;Input!$C$22,"n.m.",IF($B548=Input!$C$22,100,100*(1+(C548/INDEX(C$18:C$1845,MATCH(Input!$C$22,$B$18:$B$1845,0))-1))))</f>
        <v>157</v>
      </c>
      <c r="E548" s="52">
        <f t="shared" si="25"/>
        <v>6.4102564102563875E-3</v>
      </c>
      <c r="F548" s="164">
        <v>297644</v>
      </c>
      <c r="G548" s="163">
        <v>4570</v>
      </c>
      <c r="H548" s="48">
        <f>IF($B548&lt;Input!$C$22,"n.m.",IF($B548=Input!$C$22,100,100*(1+(G548/INDEX(G$18:G$1845,MATCH(Input!$C$22,$B$18:$B$1845,0))-1))))</f>
        <v>114.25</v>
      </c>
      <c r="I548" s="46">
        <f t="shared" si="24"/>
        <v>2.1929824561404132E-3</v>
      </c>
      <c r="J548" s="50">
        <f>IF($B548&gt;=Input!$C$22,100,"n.m.")</f>
        <v>100</v>
      </c>
    </row>
    <row r="549" spans="2:10" x14ac:dyDescent="0.15">
      <c r="B549" s="33">
        <f t="shared" si="26"/>
        <v>43665</v>
      </c>
      <c r="C549" s="160">
        <v>156</v>
      </c>
      <c r="D549" s="44">
        <f>IF($B549&lt;Input!$C$22,"n.m.",IF($B549=Input!$C$22,100,100*(1+(C549/INDEX(C$18:C$1845,MATCH(Input!$C$22,$B$18:$B$1845,0))-1))))</f>
        <v>156</v>
      </c>
      <c r="E549" s="52">
        <f t="shared" si="25"/>
        <v>6.4516129032257119E-3</v>
      </c>
      <c r="F549" s="164">
        <v>458371</v>
      </c>
      <c r="G549" s="163">
        <v>4560</v>
      </c>
      <c r="H549" s="48">
        <f>IF($B549&lt;Input!$C$22,"n.m.",IF($B549=Input!$C$22,100,100*(1+(G549/INDEX(G$18:G$1845,MATCH(Input!$C$22,$B$18:$B$1845,0))-1))))</f>
        <v>113.99999999999999</v>
      </c>
      <c r="I549" s="46">
        <f t="shared" si="24"/>
        <v>2.19780219780219E-3</v>
      </c>
      <c r="J549" s="50">
        <f>IF($B549&gt;=Input!$C$22,100,"n.m.")</f>
        <v>100</v>
      </c>
    </row>
    <row r="550" spans="2:10" x14ac:dyDescent="0.15">
      <c r="B550" s="33">
        <f t="shared" si="26"/>
        <v>43664</v>
      </c>
      <c r="C550" s="160">
        <v>155</v>
      </c>
      <c r="D550" s="44">
        <f>IF($B550&lt;Input!$C$22,"n.m.",IF($B550=Input!$C$22,100,100*(1+(C550/INDEX(C$18:C$1845,MATCH(Input!$C$22,$B$18:$B$1845,0))-1))))</f>
        <v>155</v>
      </c>
      <c r="E550" s="52">
        <f t="shared" si="25"/>
        <v>6.4935064935065512E-3</v>
      </c>
      <c r="F550" s="164">
        <v>357399</v>
      </c>
      <c r="G550" s="163">
        <v>4550</v>
      </c>
      <c r="H550" s="48">
        <f>IF($B550&lt;Input!$C$22,"n.m.",IF($B550=Input!$C$22,100,100*(1+(G550/INDEX(G$18:G$1845,MATCH(Input!$C$22,$B$18:$B$1845,0))-1))))</f>
        <v>113.75</v>
      </c>
      <c r="I550" s="46">
        <f t="shared" si="24"/>
        <v>2.2026431718060735E-3</v>
      </c>
      <c r="J550" s="50">
        <f>IF($B550&gt;=Input!$C$22,100,"n.m.")</f>
        <v>100</v>
      </c>
    </row>
    <row r="551" spans="2:10" x14ac:dyDescent="0.15">
      <c r="B551" s="33">
        <f t="shared" si="26"/>
        <v>43663</v>
      </c>
      <c r="C551" s="160">
        <v>154</v>
      </c>
      <c r="D551" s="44">
        <f>IF($B551&lt;Input!$C$22,"n.m.",IF($B551=Input!$C$22,100,100*(1+(C551/INDEX(C$18:C$1845,MATCH(Input!$C$22,$B$18:$B$1845,0))-1))))</f>
        <v>154</v>
      </c>
      <c r="E551" s="52">
        <f t="shared" si="25"/>
        <v>6.5359477124182774E-3</v>
      </c>
      <c r="F551" s="164">
        <v>492000</v>
      </c>
      <c r="G551" s="163">
        <v>4540</v>
      </c>
      <c r="H551" s="48">
        <f>IF($B551&lt;Input!$C$22,"n.m.",IF($B551=Input!$C$22,100,100*(1+(G551/INDEX(G$18:G$1845,MATCH(Input!$C$22,$B$18:$B$1845,0))-1))))</f>
        <v>113.5</v>
      </c>
      <c r="I551" s="46">
        <f t="shared" si="24"/>
        <v>2.2075055187638082E-3</v>
      </c>
      <c r="J551" s="50">
        <f>IF($B551&gt;=Input!$C$22,100,"n.m.")</f>
        <v>100</v>
      </c>
    </row>
    <row r="552" spans="2:10" x14ac:dyDescent="0.15">
      <c r="B552" s="33">
        <f t="shared" si="26"/>
        <v>43662</v>
      </c>
      <c r="C552" s="160">
        <v>153</v>
      </c>
      <c r="D552" s="44">
        <f>IF($B552&lt;Input!$C$22,"n.m.",IF($B552=Input!$C$22,100,100*(1+(C552/INDEX(C$18:C$1845,MATCH(Input!$C$22,$B$18:$B$1845,0))-1))))</f>
        <v>153</v>
      </c>
      <c r="E552" s="52">
        <f t="shared" si="25"/>
        <v>6.5789473684210176E-3</v>
      </c>
      <c r="F552" s="164">
        <v>347686</v>
      </c>
      <c r="G552" s="163">
        <v>4530</v>
      </c>
      <c r="H552" s="48">
        <f>IF($B552&lt;Input!$C$22,"n.m.",IF($B552=Input!$C$22,100,100*(1+(G552/INDEX(G$18:G$1845,MATCH(Input!$C$22,$B$18:$B$1845,0))-1))))</f>
        <v>113.25</v>
      </c>
      <c r="I552" s="46">
        <f t="shared" si="24"/>
        <v>2.2123893805310324E-3</v>
      </c>
      <c r="J552" s="50">
        <f>IF($B552&gt;=Input!$C$22,100,"n.m.")</f>
        <v>100</v>
      </c>
    </row>
    <row r="553" spans="2:10" x14ac:dyDescent="0.15">
      <c r="B553" s="33">
        <f t="shared" si="26"/>
        <v>43661</v>
      </c>
      <c r="C553" s="160">
        <v>152</v>
      </c>
      <c r="D553" s="44">
        <f>IF($B553&lt;Input!$C$22,"n.m.",IF($B553=Input!$C$22,100,100*(1+(C553/INDEX(C$18:C$1845,MATCH(Input!$C$22,$B$18:$B$1845,0))-1))))</f>
        <v>152</v>
      </c>
      <c r="E553" s="52">
        <f t="shared" si="25"/>
        <v>6.6225165562914245E-3</v>
      </c>
      <c r="F553" s="164">
        <v>288225</v>
      </c>
      <c r="G553" s="163">
        <v>4520</v>
      </c>
      <c r="H553" s="48">
        <f>IF($B553&lt;Input!$C$22,"n.m.",IF($B553=Input!$C$22,100,100*(1+(G553/INDEX(G$18:G$1845,MATCH(Input!$C$22,$B$18:$B$1845,0))-1))))</f>
        <v>112.99999999999999</v>
      </c>
      <c r="I553" s="46">
        <f t="shared" si="24"/>
        <v>2.2172949002217113E-3</v>
      </c>
      <c r="J553" s="50">
        <f>IF($B553&gt;=Input!$C$22,100,"n.m.")</f>
        <v>100</v>
      </c>
    </row>
    <row r="554" spans="2:10" x14ac:dyDescent="0.15">
      <c r="B554" s="33">
        <f t="shared" si="26"/>
        <v>43660</v>
      </c>
      <c r="C554" s="160">
        <v>151</v>
      </c>
      <c r="D554" s="44">
        <f>IF($B554&lt;Input!$C$22,"n.m.",IF($B554=Input!$C$22,100,100*(1+(C554/INDEX(C$18:C$1845,MATCH(Input!$C$22,$B$18:$B$1845,0))-1))))</f>
        <v>151</v>
      </c>
      <c r="E554" s="52">
        <f t="shared" si="25"/>
        <v>6.6666666666665986E-3</v>
      </c>
      <c r="F554" s="164">
        <v>296423</v>
      </c>
      <c r="G554" s="163">
        <v>4510</v>
      </c>
      <c r="H554" s="48">
        <f>IF($B554&lt;Input!$C$22,"n.m.",IF($B554=Input!$C$22,100,100*(1+(G554/INDEX(G$18:G$1845,MATCH(Input!$C$22,$B$18:$B$1845,0))-1))))</f>
        <v>112.75</v>
      </c>
      <c r="I554" s="46">
        <f t="shared" si="24"/>
        <v>2.2222222222221255E-3</v>
      </c>
      <c r="J554" s="50">
        <f>IF($B554&gt;=Input!$C$22,100,"n.m.")</f>
        <v>100</v>
      </c>
    </row>
    <row r="555" spans="2:10" x14ac:dyDescent="0.15">
      <c r="B555" s="33">
        <f t="shared" si="26"/>
        <v>43659</v>
      </c>
      <c r="C555" s="160">
        <v>150</v>
      </c>
      <c r="D555" s="44">
        <f>IF($B555&lt;Input!$C$22,"n.m.",IF($B555=Input!$C$22,100,100*(1+(C555/INDEX(C$18:C$1845,MATCH(Input!$C$22,$B$18:$B$1845,0))-1))))</f>
        <v>150</v>
      </c>
      <c r="E555" s="52">
        <f t="shared" si="25"/>
        <v>6.7114093959732557E-3</v>
      </c>
      <c r="F555" s="164">
        <v>489716</v>
      </c>
      <c r="G555" s="163">
        <v>4500</v>
      </c>
      <c r="H555" s="48">
        <f>IF($B555&lt;Input!$C$22,"n.m.",IF($B555=Input!$C$22,100,100*(1+(G555/INDEX(G$18:G$1845,MATCH(Input!$C$22,$B$18:$B$1845,0))-1))))</f>
        <v>112.5</v>
      </c>
      <c r="I555" s="46">
        <f t="shared" si="24"/>
        <v>2.2271714922048602E-3</v>
      </c>
      <c r="J555" s="50">
        <f>IF($B555&gt;=Input!$C$22,100,"n.m.")</f>
        <v>100</v>
      </c>
    </row>
    <row r="556" spans="2:10" x14ac:dyDescent="0.15">
      <c r="B556" s="33">
        <f t="shared" si="26"/>
        <v>43658</v>
      </c>
      <c r="C556" s="160">
        <v>149</v>
      </c>
      <c r="D556" s="44">
        <f>IF($B556&lt;Input!$C$22,"n.m.",IF($B556=Input!$C$22,100,100*(1+(C556/INDEX(C$18:C$1845,MATCH(Input!$C$22,$B$18:$B$1845,0))-1))))</f>
        <v>149</v>
      </c>
      <c r="E556" s="52">
        <f t="shared" si="25"/>
        <v>6.7567567567567988E-3</v>
      </c>
      <c r="F556" s="164">
        <v>406558</v>
      </c>
      <c r="G556" s="163">
        <v>4490</v>
      </c>
      <c r="H556" s="48">
        <f>IF($B556&lt;Input!$C$22,"n.m.",IF($B556=Input!$C$22,100,100*(1+(G556/INDEX(G$18:G$1845,MATCH(Input!$C$22,$B$18:$B$1845,0))-1))))</f>
        <v>112.25</v>
      </c>
      <c r="I556" s="46">
        <f t="shared" si="24"/>
        <v>2.2321428571427937E-3</v>
      </c>
      <c r="J556" s="50">
        <f>IF($B556&gt;=Input!$C$22,100,"n.m.")</f>
        <v>100</v>
      </c>
    </row>
    <row r="557" spans="2:10" x14ac:dyDescent="0.15">
      <c r="B557" s="33">
        <f t="shared" si="26"/>
        <v>43657</v>
      </c>
      <c r="C557" s="160">
        <v>148</v>
      </c>
      <c r="D557" s="44">
        <f>IF($B557&lt;Input!$C$22,"n.m.",IF($B557=Input!$C$22,100,100*(1+(C557/INDEX(C$18:C$1845,MATCH(Input!$C$22,$B$18:$B$1845,0))-1))))</f>
        <v>148</v>
      </c>
      <c r="E557" s="52">
        <f t="shared" si="25"/>
        <v>6.8027210884353817E-3</v>
      </c>
      <c r="F557" s="164">
        <v>319024</v>
      </c>
      <c r="G557" s="163">
        <v>4480</v>
      </c>
      <c r="H557" s="48">
        <f>IF($B557&lt;Input!$C$22,"n.m.",IF($B557=Input!$C$22,100,100*(1+(G557/INDEX(G$18:G$1845,MATCH(Input!$C$22,$B$18:$B$1845,0))-1))))</f>
        <v>112.00000000000001</v>
      </c>
      <c r="I557" s="46">
        <f t="shared" si="24"/>
        <v>2.2371364653244186E-3</v>
      </c>
      <c r="J557" s="50">
        <f>IF($B557&gt;=Input!$C$22,100,"n.m.")</f>
        <v>100</v>
      </c>
    </row>
    <row r="558" spans="2:10" x14ac:dyDescent="0.15">
      <c r="B558" s="33">
        <f t="shared" si="26"/>
        <v>43656</v>
      </c>
      <c r="C558" s="160">
        <v>147</v>
      </c>
      <c r="D558" s="44">
        <f>IF($B558&lt;Input!$C$22,"n.m.",IF($B558=Input!$C$22,100,100*(1+(C558/INDEX(C$18:C$1845,MATCH(Input!$C$22,$B$18:$B$1845,0))-1))))</f>
        <v>147</v>
      </c>
      <c r="E558" s="52">
        <f t="shared" si="25"/>
        <v>6.8493150684931781E-3</v>
      </c>
      <c r="F558" s="164">
        <v>424584</v>
      </c>
      <c r="G558" s="163">
        <v>4470</v>
      </c>
      <c r="H558" s="48">
        <f>IF($B558&lt;Input!$C$22,"n.m.",IF($B558=Input!$C$22,100,100*(1+(G558/INDEX(G$18:G$1845,MATCH(Input!$C$22,$B$18:$B$1845,0))-1))))</f>
        <v>111.75</v>
      </c>
      <c r="I558" s="46">
        <f t="shared" si="24"/>
        <v>2.2421524663676085E-3</v>
      </c>
      <c r="J558" s="50">
        <f>IF($B558&gt;=Input!$C$22,100,"n.m.")</f>
        <v>100</v>
      </c>
    </row>
    <row r="559" spans="2:10" x14ac:dyDescent="0.15">
      <c r="B559" s="33">
        <f t="shared" si="26"/>
        <v>43655</v>
      </c>
      <c r="C559" s="160">
        <v>146</v>
      </c>
      <c r="D559" s="44">
        <f>IF($B559&lt;Input!$C$22,"n.m.",IF($B559=Input!$C$22,100,100*(1+(C559/INDEX(C$18:C$1845,MATCH(Input!$C$22,$B$18:$B$1845,0))-1))))</f>
        <v>146</v>
      </c>
      <c r="E559" s="52">
        <f t="shared" si="25"/>
        <v>6.8965517241379448E-3</v>
      </c>
      <c r="F559" s="164">
        <v>294834</v>
      </c>
      <c r="G559" s="163">
        <v>4460</v>
      </c>
      <c r="H559" s="48">
        <f>IF($B559&lt;Input!$C$22,"n.m.",IF($B559=Input!$C$22,100,100*(1+(G559/INDEX(G$18:G$1845,MATCH(Input!$C$22,$B$18:$B$1845,0))-1))))</f>
        <v>111.5</v>
      </c>
      <c r="I559" s="46">
        <f t="shared" si="24"/>
        <v>2.2471910112360494E-3</v>
      </c>
      <c r="J559" s="50">
        <f>IF($B559&gt;=Input!$C$22,100,"n.m.")</f>
        <v>100</v>
      </c>
    </row>
    <row r="560" spans="2:10" x14ac:dyDescent="0.15">
      <c r="B560" s="33">
        <f t="shared" si="26"/>
        <v>43654</v>
      </c>
      <c r="C560" s="160">
        <v>145</v>
      </c>
      <c r="D560" s="44">
        <f>IF($B560&lt;Input!$C$22,"n.m.",IF($B560=Input!$C$22,100,100*(1+(C560/INDEX(C$18:C$1845,MATCH(Input!$C$22,$B$18:$B$1845,0))-1))))</f>
        <v>145</v>
      </c>
      <c r="E560" s="52">
        <f t="shared" si="25"/>
        <v>6.9444444444444198E-3</v>
      </c>
      <c r="F560" s="164">
        <v>283494</v>
      </c>
      <c r="G560" s="163">
        <v>4450</v>
      </c>
      <c r="H560" s="48">
        <f>IF($B560&lt;Input!$C$22,"n.m.",IF($B560=Input!$C$22,100,100*(1+(G560/INDEX(G$18:G$1845,MATCH(Input!$C$22,$B$18:$B$1845,0))-1))))</f>
        <v>111.25</v>
      </c>
      <c r="I560" s="46">
        <f t="shared" si="24"/>
        <v>2.2522522522523403E-3</v>
      </c>
      <c r="J560" s="50">
        <f>IF($B560&gt;=Input!$C$22,100,"n.m.")</f>
        <v>100</v>
      </c>
    </row>
    <row r="561" spans="2:10" x14ac:dyDescent="0.15">
      <c r="B561" s="33">
        <f t="shared" si="26"/>
        <v>43653</v>
      </c>
      <c r="C561" s="160">
        <v>144</v>
      </c>
      <c r="D561" s="44">
        <f>IF($B561&lt;Input!$C$22,"n.m.",IF($B561=Input!$C$22,100,100*(1+(C561/INDEX(C$18:C$1845,MATCH(Input!$C$22,$B$18:$B$1845,0))-1))))</f>
        <v>144</v>
      </c>
      <c r="E561" s="52">
        <f t="shared" si="25"/>
        <v>6.9930069930070893E-3</v>
      </c>
      <c r="F561" s="164">
        <v>484649</v>
      </c>
      <c r="G561" s="163">
        <v>4440</v>
      </c>
      <c r="H561" s="48">
        <f>IF($B561&lt;Input!$C$22,"n.m.",IF($B561=Input!$C$22,100,100*(1+(G561/INDEX(G$18:G$1845,MATCH(Input!$C$22,$B$18:$B$1845,0))-1))))</f>
        <v>111.00000000000001</v>
      </c>
      <c r="I561" s="46">
        <f t="shared" si="24"/>
        <v>2.2573363431150906E-3</v>
      </c>
      <c r="J561" s="50">
        <f>IF($B561&gt;=Input!$C$22,100,"n.m.")</f>
        <v>100</v>
      </c>
    </row>
    <row r="562" spans="2:10" x14ac:dyDescent="0.15">
      <c r="B562" s="33">
        <f t="shared" si="26"/>
        <v>43652</v>
      </c>
      <c r="C562" s="160">
        <v>143</v>
      </c>
      <c r="D562" s="44">
        <f>IF($B562&lt;Input!$C$22,"n.m.",IF($B562=Input!$C$22,100,100*(1+(C562/INDEX(C$18:C$1845,MATCH(Input!$C$22,$B$18:$B$1845,0))-1))))</f>
        <v>143</v>
      </c>
      <c r="E562" s="52">
        <f t="shared" si="25"/>
        <v>7.0422535211267512E-3</v>
      </c>
      <c r="F562" s="164">
        <v>312455</v>
      </c>
      <c r="G562" s="163">
        <v>4430</v>
      </c>
      <c r="H562" s="48">
        <f>IF($B562&lt;Input!$C$22,"n.m.",IF($B562=Input!$C$22,100,100*(1+(G562/INDEX(G$18:G$1845,MATCH(Input!$C$22,$B$18:$B$1845,0))-1))))</f>
        <v>110.75</v>
      </c>
      <c r="I562" s="46">
        <f t="shared" si="24"/>
        <v>2.2624434389140191E-3</v>
      </c>
      <c r="J562" s="50">
        <f>IF($B562&gt;=Input!$C$22,100,"n.m.")</f>
        <v>100</v>
      </c>
    </row>
    <row r="563" spans="2:10" x14ac:dyDescent="0.15">
      <c r="B563" s="33">
        <f t="shared" si="26"/>
        <v>43651</v>
      </c>
      <c r="C563" s="160">
        <v>142</v>
      </c>
      <c r="D563" s="44">
        <f>IF($B563&lt;Input!$C$22,"n.m.",IF($B563=Input!$C$22,100,100*(1+(C563/INDEX(C$18:C$1845,MATCH(Input!$C$22,$B$18:$B$1845,0))-1))))</f>
        <v>142</v>
      </c>
      <c r="E563" s="52">
        <f t="shared" si="25"/>
        <v>7.0921985815601829E-3</v>
      </c>
      <c r="F563" s="164">
        <v>461135</v>
      </c>
      <c r="G563" s="163">
        <v>4420</v>
      </c>
      <c r="H563" s="48">
        <f>IF($B563&lt;Input!$C$22,"n.m.",IF($B563=Input!$C$22,100,100*(1+(G563/INDEX(G$18:G$1845,MATCH(Input!$C$22,$B$18:$B$1845,0))-1))))</f>
        <v>110.5</v>
      </c>
      <c r="I563" s="46">
        <f t="shared" si="24"/>
        <v>2.2675736961450532E-3</v>
      </c>
      <c r="J563" s="50">
        <f>IF($B563&gt;=Input!$C$22,100,"n.m.")</f>
        <v>100</v>
      </c>
    </row>
    <row r="564" spans="2:10" x14ac:dyDescent="0.15">
      <c r="B564" s="33">
        <f t="shared" si="26"/>
        <v>43650</v>
      </c>
      <c r="C564" s="160">
        <v>141</v>
      </c>
      <c r="D564" s="44">
        <f>IF($B564&lt;Input!$C$22,"n.m.",IF($B564=Input!$C$22,100,100*(1+(C564/INDEX(C$18:C$1845,MATCH(Input!$C$22,$B$18:$B$1845,0))-1))))</f>
        <v>141</v>
      </c>
      <c r="E564" s="52">
        <f t="shared" si="25"/>
        <v>7.1428571428571175E-3</v>
      </c>
      <c r="F564" s="164">
        <v>385653</v>
      </c>
      <c r="G564" s="163">
        <v>4410</v>
      </c>
      <c r="H564" s="48">
        <f>IF($B564&lt;Input!$C$22,"n.m.",IF($B564=Input!$C$22,100,100*(1+(G564/INDEX(G$18:G$1845,MATCH(Input!$C$22,$B$18:$B$1845,0))-1))))</f>
        <v>110.25</v>
      </c>
      <c r="I564" s="46">
        <f t="shared" si="24"/>
        <v>2.2727272727272041E-3</v>
      </c>
      <c r="J564" s="50">
        <f>IF($B564&gt;=Input!$C$22,100,"n.m.")</f>
        <v>100</v>
      </c>
    </row>
    <row r="565" spans="2:10" x14ac:dyDescent="0.15">
      <c r="B565" s="33">
        <f t="shared" si="26"/>
        <v>43649</v>
      </c>
      <c r="C565" s="160">
        <v>140</v>
      </c>
      <c r="D565" s="44">
        <f>IF($B565&lt;Input!$C$22,"n.m.",IF($B565=Input!$C$22,100,100*(1+(C565/INDEX(C$18:C$1845,MATCH(Input!$C$22,$B$18:$B$1845,0))-1))))</f>
        <v>140</v>
      </c>
      <c r="E565" s="52">
        <f t="shared" si="25"/>
        <v>7.194244604316502E-3</v>
      </c>
      <c r="F565" s="164">
        <v>487847</v>
      </c>
      <c r="G565" s="163">
        <v>4400</v>
      </c>
      <c r="H565" s="48">
        <f>IF($B565&lt;Input!$C$22,"n.m.",IF($B565=Input!$C$22,100,100*(1+(G565/INDEX(G$18:G$1845,MATCH(Input!$C$22,$B$18:$B$1845,0))-1))))</f>
        <v>110.00000000000001</v>
      </c>
      <c r="I565" s="46">
        <f t="shared" si="24"/>
        <v>2.277904328018332E-3</v>
      </c>
      <c r="J565" s="50">
        <f>IF($B565&gt;=Input!$C$22,100,"n.m.")</f>
        <v>100</v>
      </c>
    </row>
    <row r="566" spans="2:10" x14ac:dyDescent="0.15">
      <c r="B566" s="33">
        <f t="shared" si="26"/>
        <v>43648</v>
      </c>
      <c r="C566" s="160">
        <v>139</v>
      </c>
      <c r="D566" s="44">
        <f>IF($B566&lt;Input!$C$22,"n.m.",IF($B566=Input!$C$22,100,100*(1+(C566/INDEX(C$18:C$1845,MATCH(Input!$C$22,$B$18:$B$1845,0))-1))))</f>
        <v>139</v>
      </c>
      <c r="E566" s="52">
        <f t="shared" si="25"/>
        <v>7.2463768115942351E-3</v>
      </c>
      <c r="F566" s="164">
        <v>447595</v>
      </c>
      <c r="G566" s="163">
        <v>4390</v>
      </c>
      <c r="H566" s="48">
        <f>IF($B566&lt;Input!$C$22,"n.m.",IF($B566=Input!$C$22,100,100*(1+(G566/INDEX(G$18:G$1845,MATCH(Input!$C$22,$B$18:$B$1845,0))-1))))</f>
        <v>109.74999999999999</v>
      </c>
      <c r="I566" s="46">
        <f t="shared" si="24"/>
        <v>2.2831050228311334E-3</v>
      </c>
      <c r="J566" s="50">
        <f>IF($B566&gt;=Input!$C$22,100,"n.m.")</f>
        <v>100</v>
      </c>
    </row>
    <row r="567" spans="2:10" x14ac:dyDescent="0.15">
      <c r="B567" s="33">
        <f t="shared" si="26"/>
        <v>43647</v>
      </c>
      <c r="C567" s="160">
        <v>138</v>
      </c>
      <c r="D567" s="44">
        <f>IF($B567&lt;Input!$C$22,"n.m.",IF($B567=Input!$C$22,100,100*(1+(C567/INDEX(C$18:C$1845,MATCH(Input!$C$22,$B$18:$B$1845,0))-1))))</f>
        <v>138</v>
      </c>
      <c r="E567" s="52">
        <f t="shared" si="25"/>
        <v>7.2992700729928028E-3</v>
      </c>
      <c r="F567" s="164">
        <v>235443</v>
      </c>
      <c r="G567" s="163">
        <v>4380</v>
      </c>
      <c r="H567" s="48">
        <f>IF($B567&lt;Input!$C$22,"n.m.",IF($B567=Input!$C$22,100,100*(1+(G567/INDEX(G$18:G$1845,MATCH(Input!$C$22,$B$18:$B$1845,0))-1))))</f>
        <v>109.5</v>
      </c>
      <c r="I567" s="46">
        <f t="shared" si="24"/>
        <v>2.2883295194509046E-3</v>
      </c>
      <c r="J567" s="50">
        <f>IF($B567&gt;=Input!$C$22,100,"n.m.")</f>
        <v>100</v>
      </c>
    </row>
    <row r="568" spans="2:10" x14ac:dyDescent="0.15">
      <c r="B568" s="33">
        <f t="shared" si="26"/>
        <v>43646</v>
      </c>
      <c r="C568" s="160">
        <v>137</v>
      </c>
      <c r="D568" s="44">
        <f>IF($B568&lt;Input!$C$22,"n.m.",IF($B568=Input!$C$22,100,100*(1+(C568/INDEX(C$18:C$1845,MATCH(Input!$C$22,$B$18:$B$1845,0))-1))))</f>
        <v>137</v>
      </c>
      <c r="E568" s="52">
        <f t="shared" si="25"/>
        <v>7.3529411764705621E-3</v>
      </c>
      <c r="F568" s="164">
        <v>479248</v>
      </c>
      <c r="G568" s="163">
        <v>4370</v>
      </c>
      <c r="H568" s="48">
        <f>IF($B568&lt;Input!$C$22,"n.m.",IF($B568=Input!$C$22,100,100*(1+(G568/INDEX(G$18:G$1845,MATCH(Input!$C$22,$B$18:$B$1845,0))-1))))</f>
        <v>109.25</v>
      </c>
      <c r="I568" s="46">
        <f t="shared" si="24"/>
        <v>2.2935779816513069E-3</v>
      </c>
      <c r="J568" s="50">
        <f>IF($B568&gt;=Input!$C$22,100,"n.m.")</f>
        <v>100</v>
      </c>
    </row>
    <row r="569" spans="2:10" x14ac:dyDescent="0.15">
      <c r="B569" s="33">
        <f t="shared" si="26"/>
        <v>43645</v>
      </c>
      <c r="C569" s="160">
        <v>136</v>
      </c>
      <c r="D569" s="44">
        <f>IF($B569&lt;Input!$C$22,"n.m.",IF($B569=Input!$C$22,100,100*(1+(C569/INDEX(C$18:C$1845,MATCH(Input!$C$22,$B$18:$B$1845,0))-1))))</f>
        <v>136</v>
      </c>
      <c r="E569" s="52">
        <f t="shared" si="25"/>
        <v>7.4074074074073071E-3</v>
      </c>
      <c r="F569" s="164">
        <v>409215</v>
      </c>
      <c r="G569" s="163">
        <v>4360</v>
      </c>
      <c r="H569" s="48">
        <f>IF($B569&lt;Input!$C$22,"n.m.",IF($B569=Input!$C$22,100,100*(1+(G569/INDEX(G$18:G$1845,MATCH(Input!$C$22,$B$18:$B$1845,0))-1))))</f>
        <v>109.00000000000001</v>
      </c>
      <c r="I569" s="46">
        <f t="shared" si="24"/>
        <v>2.2988505747125743E-3</v>
      </c>
      <c r="J569" s="50">
        <f>IF($B569&gt;=Input!$C$22,100,"n.m.")</f>
        <v>100</v>
      </c>
    </row>
    <row r="570" spans="2:10" x14ac:dyDescent="0.15">
      <c r="B570" s="33">
        <f t="shared" si="26"/>
        <v>43644</v>
      </c>
      <c r="C570" s="160">
        <v>135</v>
      </c>
      <c r="D570" s="44">
        <f>IF($B570&lt;Input!$C$22,"n.m.",IF($B570=Input!$C$22,100,100*(1+(C570/INDEX(C$18:C$1845,MATCH(Input!$C$22,$B$18:$B$1845,0))-1))))</f>
        <v>135</v>
      </c>
      <c r="E570" s="52">
        <f t="shared" si="25"/>
        <v>7.4626865671640896E-3</v>
      </c>
      <c r="F570" s="164">
        <v>268278</v>
      </c>
      <c r="G570" s="163">
        <v>4350</v>
      </c>
      <c r="H570" s="48">
        <f>IF($B570&lt;Input!$C$22,"n.m.",IF($B570=Input!$C$22,100,100*(1+(G570/INDEX(G$18:G$1845,MATCH(Input!$C$22,$B$18:$B$1845,0))-1))))</f>
        <v>108.74999999999999</v>
      </c>
      <c r="I570" s="46">
        <f t="shared" si="24"/>
        <v>2.3041474654377225E-3</v>
      </c>
      <c r="J570" s="50">
        <f>IF($B570&gt;=Input!$C$22,100,"n.m.")</f>
        <v>100</v>
      </c>
    </row>
    <row r="571" spans="2:10" x14ac:dyDescent="0.15">
      <c r="B571" s="33">
        <f t="shared" si="26"/>
        <v>43643</v>
      </c>
      <c r="C571" s="160">
        <v>134</v>
      </c>
      <c r="D571" s="44">
        <f>IF($B571&lt;Input!$C$22,"n.m.",IF($B571=Input!$C$22,100,100*(1+(C571/INDEX(C$18:C$1845,MATCH(Input!$C$22,$B$18:$B$1845,0))-1))))</f>
        <v>134</v>
      </c>
      <c r="E571" s="52">
        <f t="shared" si="25"/>
        <v>7.5187969924812581E-3</v>
      </c>
      <c r="F571" s="164">
        <v>387872</v>
      </c>
      <c r="G571" s="163">
        <v>4340</v>
      </c>
      <c r="H571" s="48">
        <f>IF($B571&lt;Input!$C$22,"n.m.",IF($B571=Input!$C$22,100,100*(1+(G571/INDEX(G$18:G$1845,MATCH(Input!$C$22,$B$18:$B$1845,0))-1))))</f>
        <v>108.5</v>
      </c>
      <c r="I571" s="46">
        <f t="shared" si="24"/>
        <v>2.3094688221709792E-3</v>
      </c>
      <c r="J571" s="50">
        <f>IF($B571&gt;=Input!$C$22,100,"n.m.")</f>
        <v>100</v>
      </c>
    </row>
    <row r="572" spans="2:10" x14ac:dyDescent="0.15">
      <c r="B572" s="33">
        <f t="shared" si="26"/>
        <v>43642</v>
      </c>
      <c r="C572" s="160">
        <v>133</v>
      </c>
      <c r="D572" s="44">
        <f>IF($B572&lt;Input!$C$22,"n.m.",IF($B572=Input!$C$22,100,100*(1+(C572/INDEX(C$18:C$1845,MATCH(Input!$C$22,$B$18:$B$1845,0))-1))))</f>
        <v>133</v>
      </c>
      <c r="E572" s="52">
        <f t="shared" si="25"/>
        <v>7.575757575757569E-3</v>
      </c>
      <c r="F572" s="164">
        <v>246612</v>
      </c>
      <c r="G572" s="163">
        <v>4330</v>
      </c>
      <c r="H572" s="48">
        <f>IF($B572&lt;Input!$C$22,"n.m.",IF($B572=Input!$C$22,100,100*(1+(G572/INDEX(G$18:G$1845,MATCH(Input!$C$22,$B$18:$B$1845,0))-1))))</f>
        <v>108.25</v>
      </c>
      <c r="I572" s="46">
        <f t="shared" si="24"/>
        <v>2.3148148148148806E-3</v>
      </c>
      <c r="J572" s="50">
        <f>IF($B572&gt;=Input!$C$22,100,"n.m.")</f>
        <v>100</v>
      </c>
    </row>
    <row r="573" spans="2:10" x14ac:dyDescent="0.15">
      <c r="B573" s="33">
        <f t="shared" si="26"/>
        <v>43641</v>
      </c>
      <c r="C573" s="160">
        <v>132</v>
      </c>
      <c r="D573" s="44">
        <f>IF($B573&lt;Input!$C$22,"n.m.",IF($B573=Input!$C$22,100,100*(1+(C573/INDEX(C$18:C$1845,MATCH(Input!$C$22,$B$18:$B$1845,0))-1))))</f>
        <v>132</v>
      </c>
      <c r="E573" s="52">
        <f t="shared" si="25"/>
        <v>7.6335877862594437E-3</v>
      </c>
      <c r="F573" s="164">
        <v>360382</v>
      </c>
      <c r="G573" s="163">
        <v>4320</v>
      </c>
      <c r="H573" s="48">
        <f>IF($B573&lt;Input!$C$22,"n.m.",IF($B573=Input!$C$22,100,100*(1+(G573/INDEX(G$18:G$1845,MATCH(Input!$C$22,$B$18:$B$1845,0))-1))))</f>
        <v>108</v>
      </c>
      <c r="I573" s="46">
        <f t="shared" si="24"/>
        <v>2.3201856148491462E-3</v>
      </c>
      <c r="J573" s="50">
        <f>IF($B573&gt;=Input!$C$22,100,"n.m.")</f>
        <v>100</v>
      </c>
    </row>
    <row r="574" spans="2:10" x14ac:dyDescent="0.15">
      <c r="B574" s="33">
        <f t="shared" si="26"/>
        <v>43640</v>
      </c>
      <c r="C574" s="160">
        <v>131</v>
      </c>
      <c r="D574" s="44">
        <f>IF($B574&lt;Input!$C$22,"n.m.",IF($B574=Input!$C$22,100,100*(1+(C574/INDEX(C$18:C$1845,MATCH(Input!$C$22,$B$18:$B$1845,0))-1))))</f>
        <v>131</v>
      </c>
      <c r="E574" s="52">
        <f t="shared" si="25"/>
        <v>7.692307692307665E-3</v>
      </c>
      <c r="F574" s="164">
        <v>493588</v>
      </c>
      <c r="G574" s="163">
        <v>4310</v>
      </c>
      <c r="H574" s="48">
        <f>IF($B574&lt;Input!$C$22,"n.m.",IF($B574=Input!$C$22,100,100*(1+(G574/INDEX(G$18:G$1845,MATCH(Input!$C$22,$B$18:$B$1845,0))-1))))</f>
        <v>107.74999999999999</v>
      </c>
      <c r="I574" s="46">
        <f t="shared" si="24"/>
        <v>2.3255813953488857E-3</v>
      </c>
      <c r="J574" s="50">
        <f>IF($B574&gt;=Input!$C$22,100,"n.m.")</f>
        <v>100</v>
      </c>
    </row>
    <row r="575" spans="2:10" x14ac:dyDescent="0.15">
      <c r="B575" s="33">
        <f t="shared" si="26"/>
        <v>43639</v>
      </c>
      <c r="C575" s="160">
        <v>130</v>
      </c>
      <c r="D575" s="44">
        <f>IF($B575&lt;Input!$C$22,"n.m.",IF($B575=Input!$C$22,100,100*(1+(C575/INDEX(C$18:C$1845,MATCH(Input!$C$22,$B$18:$B$1845,0))-1))))</f>
        <v>130</v>
      </c>
      <c r="E575" s="52">
        <f t="shared" si="25"/>
        <v>7.7519379844961378E-3</v>
      </c>
      <c r="F575" s="164">
        <v>239122</v>
      </c>
      <c r="G575" s="163">
        <v>4300</v>
      </c>
      <c r="H575" s="48">
        <f>IF($B575&lt;Input!$C$22,"n.m.",IF($B575=Input!$C$22,100,100*(1+(G575/INDEX(G$18:G$1845,MATCH(Input!$C$22,$B$18:$B$1845,0))-1))))</f>
        <v>107.5</v>
      </c>
      <c r="I575" s="46">
        <f t="shared" si="24"/>
        <v>2.3310023310023631E-3</v>
      </c>
      <c r="J575" s="50">
        <f>IF($B575&gt;=Input!$C$22,100,"n.m.")</f>
        <v>100</v>
      </c>
    </row>
    <row r="576" spans="2:10" x14ac:dyDescent="0.15">
      <c r="B576" s="33">
        <f t="shared" si="26"/>
        <v>43638</v>
      </c>
      <c r="C576" s="160">
        <v>129</v>
      </c>
      <c r="D576" s="44">
        <f>IF($B576&lt;Input!$C$22,"n.m.",IF($B576=Input!$C$22,100,100*(1+(C576/INDEX(C$18:C$1845,MATCH(Input!$C$22,$B$18:$B$1845,0))-1))))</f>
        <v>129</v>
      </c>
      <c r="E576" s="52">
        <f t="shared" si="25"/>
        <v>7.8125E-3</v>
      </c>
      <c r="F576" s="164">
        <v>449750</v>
      </c>
      <c r="G576" s="163">
        <v>4290</v>
      </c>
      <c r="H576" s="48">
        <f>IF($B576&lt;Input!$C$22,"n.m.",IF($B576=Input!$C$22,100,100*(1+(G576/INDEX(G$18:G$1845,MATCH(Input!$C$22,$B$18:$B$1845,0))-1))))</f>
        <v>107.25</v>
      </c>
      <c r="I576" s="46">
        <f t="shared" si="24"/>
        <v>2.3364485981307581E-3</v>
      </c>
      <c r="J576" s="50">
        <f>IF($B576&gt;=Input!$C$22,100,"n.m.")</f>
        <v>100</v>
      </c>
    </row>
    <row r="577" spans="2:10" x14ac:dyDescent="0.15">
      <c r="B577" s="33">
        <f t="shared" si="26"/>
        <v>43637</v>
      </c>
      <c r="C577" s="160">
        <v>128</v>
      </c>
      <c r="D577" s="44">
        <f>IF($B577&lt;Input!$C$22,"n.m.",IF($B577=Input!$C$22,100,100*(1+(C577/INDEX(C$18:C$1845,MATCH(Input!$C$22,$B$18:$B$1845,0))-1))))</f>
        <v>128</v>
      </c>
      <c r="E577" s="52">
        <f t="shared" si="25"/>
        <v>7.8740157480314821E-3</v>
      </c>
      <c r="F577" s="164">
        <v>402600</v>
      </c>
      <c r="G577" s="163">
        <v>4280</v>
      </c>
      <c r="H577" s="48">
        <f>IF($B577&lt;Input!$C$22,"n.m.",IF($B577=Input!$C$22,100,100*(1+(G577/INDEX(G$18:G$1845,MATCH(Input!$C$22,$B$18:$B$1845,0))-1))))</f>
        <v>107</v>
      </c>
      <c r="I577" s="46">
        <f t="shared" si="24"/>
        <v>2.3419203747072626E-3</v>
      </c>
      <c r="J577" s="50">
        <f>IF($B577&gt;=Input!$C$22,100,"n.m.")</f>
        <v>100</v>
      </c>
    </row>
    <row r="578" spans="2:10" x14ac:dyDescent="0.15">
      <c r="B578" s="33">
        <f t="shared" si="26"/>
        <v>43636</v>
      </c>
      <c r="C578" s="160">
        <v>127</v>
      </c>
      <c r="D578" s="44">
        <f>IF($B578&lt;Input!$C$22,"n.m.",IF($B578=Input!$C$22,100,100*(1+(C578/INDEX(C$18:C$1845,MATCH(Input!$C$22,$B$18:$B$1845,0))-1))))</f>
        <v>127</v>
      </c>
      <c r="E578" s="52">
        <f t="shared" si="25"/>
        <v>7.9365079365079083E-3</v>
      </c>
      <c r="F578" s="164">
        <v>331241</v>
      </c>
      <c r="G578" s="163">
        <v>4270</v>
      </c>
      <c r="H578" s="48">
        <f>IF($B578&lt;Input!$C$22,"n.m.",IF($B578=Input!$C$22,100,100*(1+(G578/INDEX(G$18:G$1845,MATCH(Input!$C$22,$B$18:$B$1845,0))-1))))</f>
        <v>106.74999999999999</v>
      </c>
      <c r="I578" s="46">
        <f t="shared" si="24"/>
        <v>2.3474178403755097E-3</v>
      </c>
      <c r="J578" s="50">
        <f>IF($B578&gt;=Input!$C$22,100,"n.m.")</f>
        <v>100</v>
      </c>
    </row>
    <row r="579" spans="2:10" x14ac:dyDescent="0.15">
      <c r="B579" s="33">
        <f t="shared" si="26"/>
        <v>43635</v>
      </c>
      <c r="C579" s="160">
        <v>126</v>
      </c>
      <c r="D579" s="44">
        <f>IF($B579&lt;Input!$C$22,"n.m.",IF($B579=Input!$C$22,100,100*(1+(C579/INDEX(C$18:C$1845,MATCH(Input!$C$22,$B$18:$B$1845,0))-1))))</f>
        <v>126</v>
      </c>
      <c r="E579" s="52">
        <f t="shared" si="25"/>
        <v>8.0000000000000071E-3</v>
      </c>
      <c r="F579" s="164">
        <v>368434</v>
      </c>
      <c r="G579" s="163">
        <v>4260</v>
      </c>
      <c r="H579" s="48">
        <f>IF($B579&lt;Input!$C$22,"n.m.",IF($B579=Input!$C$22,100,100*(1+(G579/INDEX(G$18:G$1845,MATCH(Input!$C$22,$B$18:$B$1845,0))-1))))</f>
        <v>106.5</v>
      </c>
      <c r="I579" s="46">
        <f t="shared" si="24"/>
        <v>2.3529411764706687E-3</v>
      </c>
      <c r="J579" s="50">
        <f>IF($B579&gt;=Input!$C$22,100,"n.m.")</f>
        <v>100</v>
      </c>
    </row>
    <row r="580" spans="2:10" x14ac:dyDescent="0.15">
      <c r="B580" s="33">
        <f t="shared" si="26"/>
        <v>43634</v>
      </c>
      <c r="C580" s="160">
        <v>125</v>
      </c>
      <c r="D580" s="44">
        <f>IF($B580&lt;Input!$C$22,"n.m.",IF($B580=Input!$C$22,100,100*(1+(C580/INDEX(C$18:C$1845,MATCH(Input!$C$22,$B$18:$B$1845,0))-1))))</f>
        <v>125</v>
      </c>
      <c r="E580" s="52">
        <f t="shared" si="25"/>
        <v>8.0645161290322509E-3</v>
      </c>
      <c r="F580" s="164">
        <v>329185</v>
      </c>
      <c r="G580" s="163">
        <v>4250</v>
      </c>
      <c r="H580" s="48">
        <f>IF($B580&lt;Input!$C$22,"n.m.",IF($B580=Input!$C$22,100,100*(1+(G580/INDEX(G$18:G$1845,MATCH(Input!$C$22,$B$18:$B$1845,0))-1))))</f>
        <v>106.25</v>
      </c>
      <c r="I580" s="46">
        <f t="shared" si="24"/>
        <v>2.3584905660376521E-3</v>
      </c>
      <c r="J580" s="50">
        <f>IF($B580&gt;=Input!$C$22,100,"n.m.")</f>
        <v>100</v>
      </c>
    </row>
    <row r="581" spans="2:10" x14ac:dyDescent="0.15">
      <c r="B581" s="33">
        <f t="shared" si="26"/>
        <v>43633</v>
      </c>
      <c r="C581" s="160">
        <v>124</v>
      </c>
      <c r="D581" s="44">
        <f>IF($B581&lt;Input!$C$22,"n.m.",IF($B581=Input!$C$22,100,100*(1+(C581/INDEX(C$18:C$1845,MATCH(Input!$C$22,$B$18:$B$1845,0))-1))))</f>
        <v>124</v>
      </c>
      <c r="E581" s="52">
        <f t="shared" si="25"/>
        <v>8.1300813008129413E-3</v>
      </c>
      <c r="F581" s="164">
        <v>250130</v>
      </c>
      <c r="G581" s="163">
        <v>4240</v>
      </c>
      <c r="H581" s="48">
        <f>IF($B581&lt;Input!$C$22,"n.m.",IF($B581=Input!$C$22,100,100*(1+(G581/INDEX(G$18:G$1845,MATCH(Input!$C$22,$B$18:$B$1845,0))-1))))</f>
        <v>106</v>
      </c>
      <c r="I581" s="46">
        <f t="shared" si="24"/>
        <v>2.3640661938533203E-3</v>
      </c>
      <c r="J581" s="50">
        <f>IF($B581&gt;=Input!$C$22,100,"n.m.")</f>
        <v>100</v>
      </c>
    </row>
    <row r="582" spans="2:10" x14ac:dyDescent="0.15">
      <c r="B582" s="33">
        <f t="shared" si="26"/>
        <v>43632</v>
      </c>
      <c r="C582" s="160">
        <v>123</v>
      </c>
      <c r="D582" s="44">
        <f>IF($B582&lt;Input!$C$22,"n.m.",IF($B582=Input!$C$22,100,100*(1+(C582/INDEX(C$18:C$1845,MATCH(Input!$C$22,$B$18:$B$1845,0))-1))))</f>
        <v>123</v>
      </c>
      <c r="E582" s="52">
        <f t="shared" si="25"/>
        <v>8.1967213114753079E-3</v>
      </c>
      <c r="F582" s="164">
        <v>357271</v>
      </c>
      <c r="G582" s="163">
        <v>4230</v>
      </c>
      <c r="H582" s="48">
        <f>IF($B582&lt;Input!$C$22,"n.m.",IF($B582=Input!$C$22,100,100*(1+(G582/INDEX(G$18:G$1845,MATCH(Input!$C$22,$B$18:$B$1845,0))-1))))</f>
        <v>105.75000000000001</v>
      </c>
      <c r="I582" s="46">
        <f t="shared" si="24"/>
        <v>2.3696682464455776E-3</v>
      </c>
      <c r="J582" s="50">
        <f>IF($B582&gt;=Input!$C$22,100,"n.m.")</f>
        <v>100</v>
      </c>
    </row>
    <row r="583" spans="2:10" x14ac:dyDescent="0.15">
      <c r="B583" s="33">
        <f t="shared" si="26"/>
        <v>43631</v>
      </c>
      <c r="C583" s="160">
        <v>122</v>
      </c>
      <c r="D583" s="44">
        <f>IF($B583&lt;Input!$C$22,"n.m.",IF($B583=Input!$C$22,100,100*(1+(C583/INDEX(C$18:C$1845,MATCH(Input!$C$22,$B$18:$B$1845,0))-1))))</f>
        <v>122</v>
      </c>
      <c r="E583" s="52">
        <f t="shared" si="25"/>
        <v>8.2644628099173278E-3</v>
      </c>
      <c r="F583" s="164">
        <v>478018</v>
      </c>
      <c r="G583" s="163">
        <v>4220</v>
      </c>
      <c r="H583" s="48">
        <f>IF($B583&lt;Input!$C$22,"n.m.",IF($B583=Input!$C$22,100,100*(1+(G583/INDEX(G$18:G$1845,MATCH(Input!$C$22,$B$18:$B$1845,0))-1))))</f>
        <v>105.5</v>
      </c>
      <c r="I583" s="46">
        <f t="shared" si="24"/>
        <v>2.3752969121140222E-3</v>
      </c>
      <c r="J583" s="50">
        <f>IF($B583&gt;=Input!$C$22,100,"n.m.")</f>
        <v>100</v>
      </c>
    </row>
    <row r="584" spans="2:10" x14ac:dyDescent="0.15">
      <c r="B584" s="33">
        <f t="shared" si="26"/>
        <v>43630</v>
      </c>
      <c r="C584" s="160">
        <v>121</v>
      </c>
      <c r="D584" s="44">
        <f>IF($B584&lt;Input!$C$22,"n.m.",IF($B584=Input!$C$22,100,100*(1+(C584/INDEX(C$18:C$1845,MATCH(Input!$C$22,$B$18:$B$1845,0))-1))))</f>
        <v>121</v>
      </c>
      <c r="E584" s="52">
        <f t="shared" si="25"/>
        <v>8.3333333333333037E-3</v>
      </c>
      <c r="F584" s="164">
        <v>210821</v>
      </c>
      <c r="G584" s="163">
        <v>4210</v>
      </c>
      <c r="H584" s="48">
        <f>IF($B584&lt;Input!$C$22,"n.m.",IF($B584=Input!$C$22,100,100*(1+(G584/INDEX(G$18:G$1845,MATCH(Input!$C$22,$B$18:$B$1845,0))-1))))</f>
        <v>105.25</v>
      </c>
      <c r="I584" s="46">
        <f t="shared" si="24"/>
        <v>2.3809523809523725E-3</v>
      </c>
      <c r="J584" s="50">
        <f>IF($B584&gt;=Input!$C$22,100,"n.m.")</f>
        <v>100</v>
      </c>
    </row>
    <row r="585" spans="2:10" x14ac:dyDescent="0.15">
      <c r="B585" s="33">
        <f t="shared" si="26"/>
        <v>43629</v>
      </c>
      <c r="C585" s="160">
        <v>120</v>
      </c>
      <c r="D585" s="44">
        <f>IF($B585&lt;Input!$C$22,"n.m.",IF($B585=Input!$C$22,100,100*(1+(C585/INDEX(C$18:C$1845,MATCH(Input!$C$22,$B$18:$B$1845,0))-1))))</f>
        <v>120</v>
      </c>
      <c r="E585" s="52">
        <f t="shared" si="25"/>
        <v>8.4033613445377853E-3</v>
      </c>
      <c r="F585" s="164">
        <v>411227</v>
      </c>
      <c r="G585" s="163">
        <v>4200</v>
      </c>
      <c r="H585" s="48">
        <f>IF($B585&lt;Input!$C$22,"n.m.",IF($B585=Input!$C$22,100,100*(1+(G585/INDEX(G$18:G$1845,MATCH(Input!$C$22,$B$18:$B$1845,0))-1))))</f>
        <v>105</v>
      </c>
      <c r="I585" s="46">
        <f t="shared" si="24"/>
        <v>2.3866348448686736E-3</v>
      </c>
      <c r="J585" s="50">
        <f>IF($B585&gt;=Input!$C$22,100,"n.m.")</f>
        <v>100</v>
      </c>
    </row>
    <row r="586" spans="2:10" x14ac:dyDescent="0.15">
      <c r="B586" s="33">
        <f t="shared" si="26"/>
        <v>43628</v>
      </c>
      <c r="C586" s="160">
        <v>119</v>
      </c>
      <c r="D586" s="44">
        <f>IF($B586&lt;Input!$C$22,"n.m.",IF($B586=Input!$C$22,100,100*(1+(C586/INDEX(C$18:C$1845,MATCH(Input!$C$22,$B$18:$B$1845,0))-1))))</f>
        <v>119</v>
      </c>
      <c r="E586" s="52">
        <f t="shared" si="25"/>
        <v>8.4745762711864181E-3</v>
      </c>
      <c r="F586" s="164">
        <v>302300</v>
      </c>
      <c r="G586" s="163">
        <v>4190</v>
      </c>
      <c r="H586" s="48">
        <f>IF($B586&lt;Input!$C$22,"n.m.",IF($B586=Input!$C$22,100,100*(1+(G586/INDEX(G$18:G$1845,MATCH(Input!$C$22,$B$18:$B$1845,0))-1))))</f>
        <v>104.75000000000001</v>
      </c>
      <c r="I586" s="46">
        <f t="shared" si="24"/>
        <v>2.3923444976077235E-3</v>
      </c>
      <c r="J586" s="50">
        <f>IF($B586&gt;=Input!$C$22,100,"n.m.")</f>
        <v>100</v>
      </c>
    </row>
    <row r="587" spans="2:10" x14ac:dyDescent="0.15">
      <c r="B587" s="33">
        <f t="shared" si="26"/>
        <v>43627</v>
      </c>
      <c r="C587" s="160">
        <v>118</v>
      </c>
      <c r="D587" s="44">
        <f>IF($B587&lt;Input!$C$22,"n.m.",IF($B587=Input!$C$22,100,100*(1+(C587/INDEX(C$18:C$1845,MATCH(Input!$C$22,$B$18:$B$1845,0))-1))))</f>
        <v>118</v>
      </c>
      <c r="E587" s="52">
        <f t="shared" si="25"/>
        <v>8.5470085470085166E-3</v>
      </c>
      <c r="F587" s="164">
        <v>298395</v>
      </c>
      <c r="G587" s="163">
        <v>4180</v>
      </c>
      <c r="H587" s="48">
        <f>IF($B587&lt;Input!$C$22,"n.m.",IF($B587=Input!$C$22,100,100*(1+(G587/INDEX(G$18:G$1845,MATCH(Input!$C$22,$B$18:$B$1845,0))-1))))</f>
        <v>104.5</v>
      </c>
      <c r="I587" s="46">
        <f t="shared" si="24"/>
        <v>2.3980815347721673E-3</v>
      </c>
      <c r="J587" s="50">
        <f>IF($B587&gt;=Input!$C$22,100,"n.m.")</f>
        <v>100</v>
      </c>
    </row>
    <row r="588" spans="2:10" x14ac:dyDescent="0.15">
      <c r="B588" s="33">
        <f t="shared" si="26"/>
        <v>43626</v>
      </c>
      <c r="C588" s="160">
        <v>117</v>
      </c>
      <c r="D588" s="44">
        <f>IF($B588&lt;Input!$C$22,"n.m.",IF($B588=Input!$C$22,100,100*(1+(C588/INDEX(C$18:C$1845,MATCH(Input!$C$22,$B$18:$B$1845,0))-1))))</f>
        <v>117</v>
      </c>
      <c r="E588" s="52">
        <f t="shared" si="25"/>
        <v>8.6206896551723755E-3</v>
      </c>
      <c r="F588" s="164">
        <v>306432</v>
      </c>
      <c r="G588" s="163">
        <v>4170</v>
      </c>
      <c r="H588" s="48">
        <f>IF($B588&lt;Input!$C$22,"n.m.",IF($B588=Input!$C$22,100,100*(1+(G588/INDEX(G$18:G$1845,MATCH(Input!$C$22,$B$18:$B$1845,0))-1))))</f>
        <v>104.25</v>
      </c>
      <c r="I588" s="46">
        <f t="shared" si="24"/>
        <v>2.4038461538462563E-3</v>
      </c>
      <c r="J588" s="50">
        <f>IF($B588&gt;=Input!$C$22,100,"n.m.")</f>
        <v>100</v>
      </c>
    </row>
    <row r="589" spans="2:10" x14ac:dyDescent="0.15">
      <c r="B589" s="33">
        <f t="shared" si="26"/>
        <v>43625</v>
      </c>
      <c r="C589" s="160">
        <v>116</v>
      </c>
      <c r="D589" s="44">
        <f>IF($B589&lt;Input!$C$22,"n.m.",IF($B589=Input!$C$22,100,100*(1+(C589/INDEX(C$18:C$1845,MATCH(Input!$C$22,$B$18:$B$1845,0))-1))))</f>
        <v>115.99999999999999</v>
      </c>
      <c r="E589" s="52">
        <f t="shared" si="25"/>
        <v>8.6956521739129933E-3</v>
      </c>
      <c r="F589" s="164">
        <v>359926</v>
      </c>
      <c r="G589" s="163">
        <v>4160</v>
      </c>
      <c r="H589" s="48">
        <f>IF($B589&lt;Input!$C$22,"n.m.",IF($B589=Input!$C$22,100,100*(1+(G589/INDEX(G$18:G$1845,MATCH(Input!$C$22,$B$18:$B$1845,0))-1))))</f>
        <v>104</v>
      </c>
      <c r="I589" s="46">
        <f t="shared" si="24"/>
        <v>2.4096385542169418E-3</v>
      </c>
      <c r="J589" s="50">
        <f>IF($B589&gt;=Input!$C$22,100,"n.m.")</f>
        <v>100</v>
      </c>
    </row>
    <row r="590" spans="2:10" x14ac:dyDescent="0.15">
      <c r="B590" s="33">
        <f t="shared" si="26"/>
        <v>43624</v>
      </c>
      <c r="C590" s="160">
        <v>115</v>
      </c>
      <c r="D590" s="44">
        <f>IF($B590&lt;Input!$C$22,"n.m.",IF($B590=Input!$C$22,100,100*(1+(C590/INDEX(C$18:C$1845,MATCH(Input!$C$22,$B$18:$B$1845,0))-1))))</f>
        <v>114.99999999999999</v>
      </c>
      <c r="E590" s="52">
        <f t="shared" si="25"/>
        <v>8.7719298245614308E-3</v>
      </c>
      <c r="F590" s="164">
        <v>330033</v>
      </c>
      <c r="G590" s="163">
        <v>4150</v>
      </c>
      <c r="H590" s="48">
        <f>IF($B590&lt;Input!$C$22,"n.m.",IF($B590=Input!$C$22,100,100*(1+(G590/INDEX(G$18:G$1845,MATCH(Input!$C$22,$B$18:$B$1845,0))-1))))</f>
        <v>103.75000000000001</v>
      </c>
      <c r="I590" s="46">
        <f t="shared" si="24"/>
        <v>2.4154589371980784E-3</v>
      </c>
      <c r="J590" s="50">
        <f>IF($B590&gt;=Input!$C$22,100,"n.m.")</f>
        <v>100</v>
      </c>
    </row>
    <row r="591" spans="2:10" x14ac:dyDescent="0.15">
      <c r="B591" s="33">
        <f t="shared" si="26"/>
        <v>43623</v>
      </c>
      <c r="C591" s="160">
        <v>114</v>
      </c>
      <c r="D591" s="44">
        <f>IF($B591&lt;Input!$C$22,"n.m.",IF($B591=Input!$C$22,100,100*(1+(C591/INDEX(C$18:C$1845,MATCH(Input!$C$22,$B$18:$B$1845,0))-1))))</f>
        <v>113.99999999999999</v>
      </c>
      <c r="E591" s="52">
        <f t="shared" si="25"/>
        <v>8.8495575221239076E-3</v>
      </c>
      <c r="F591" s="164">
        <v>359954</v>
      </c>
      <c r="G591" s="163">
        <v>4140</v>
      </c>
      <c r="H591" s="48">
        <f>IF($B591&lt;Input!$C$22,"n.m.",IF($B591=Input!$C$22,100,100*(1+(G591/INDEX(G$18:G$1845,MATCH(Input!$C$22,$B$18:$B$1845,0))-1))))</f>
        <v>103.49999999999999</v>
      </c>
      <c r="I591" s="46">
        <f t="shared" si="24"/>
        <v>2.421307506053294E-3</v>
      </c>
      <c r="J591" s="50">
        <f>IF($B591&gt;=Input!$C$22,100,"n.m.")</f>
        <v>100</v>
      </c>
    </row>
    <row r="592" spans="2:10" x14ac:dyDescent="0.15">
      <c r="B592" s="33">
        <f t="shared" si="26"/>
        <v>43622</v>
      </c>
      <c r="C592" s="160">
        <v>113</v>
      </c>
      <c r="D592" s="44">
        <f>IF($B592&lt;Input!$C$22,"n.m.",IF($B592=Input!$C$22,100,100*(1+(C592/INDEX(C$18:C$1845,MATCH(Input!$C$22,$B$18:$B$1845,0))-1))))</f>
        <v>112.99999999999999</v>
      </c>
      <c r="E592" s="52">
        <f t="shared" si="25"/>
        <v>8.9285714285713969E-3</v>
      </c>
      <c r="F592" s="164">
        <v>435916</v>
      </c>
      <c r="G592" s="163">
        <v>4130</v>
      </c>
      <c r="H592" s="48">
        <f>IF($B592&lt;Input!$C$22,"n.m.",IF($B592=Input!$C$22,100,100*(1+(G592/INDEX(G$18:G$1845,MATCH(Input!$C$22,$B$18:$B$1845,0))-1))))</f>
        <v>103.25</v>
      </c>
      <c r="I592" s="46">
        <f t="shared" si="24"/>
        <v>2.4271844660195274E-3</v>
      </c>
      <c r="J592" s="50">
        <f>IF($B592&gt;=Input!$C$22,100,"n.m.")</f>
        <v>100</v>
      </c>
    </row>
    <row r="593" spans="2:10" x14ac:dyDescent="0.15">
      <c r="B593" s="33">
        <f t="shared" si="26"/>
        <v>43621</v>
      </c>
      <c r="C593" s="160">
        <v>112</v>
      </c>
      <c r="D593" s="44">
        <f>IF($B593&lt;Input!$C$22,"n.m.",IF($B593=Input!$C$22,100,100*(1+(C593/INDEX(C$18:C$1845,MATCH(Input!$C$22,$B$18:$B$1845,0))-1))))</f>
        <v>112.00000000000001</v>
      </c>
      <c r="E593" s="52">
        <f t="shared" si="25"/>
        <v>9.009009009008917E-3</v>
      </c>
      <c r="F593" s="164">
        <v>299933</v>
      </c>
      <c r="G593" s="163">
        <v>4120</v>
      </c>
      <c r="H593" s="48">
        <f>IF($B593&lt;Input!$C$22,"n.m.",IF($B593=Input!$C$22,100,100*(1+(G593/INDEX(G$18:G$1845,MATCH(Input!$C$22,$B$18:$B$1845,0))-1))))</f>
        <v>103</v>
      </c>
      <c r="I593" s="46">
        <f t="shared" si="24"/>
        <v>2.4330900243310083E-3</v>
      </c>
      <c r="J593" s="50">
        <f>IF($B593&gt;=Input!$C$22,100,"n.m.")</f>
        <v>100</v>
      </c>
    </row>
    <row r="594" spans="2:10" x14ac:dyDescent="0.15">
      <c r="B594" s="33">
        <f t="shared" si="26"/>
        <v>43620</v>
      </c>
      <c r="C594" s="160">
        <v>111</v>
      </c>
      <c r="D594" s="44">
        <f>IF($B594&lt;Input!$C$22,"n.m.",IF($B594=Input!$C$22,100,100*(1+(C594/INDEX(C$18:C$1845,MATCH(Input!$C$22,$B$18:$B$1845,0))-1))))</f>
        <v>111.00000000000001</v>
      </c>
      <c r="E594" s="52">
        <f t="shared" si="25"/>
        <v>9.0909090909090384E-3</v>
      </c>
      <c r="F594" s="164">
        <v>267964</v>
      </c>
      <c r="G594" s="163">
        <v>4110</v>
      </c>
      <c r="H594" s="48">
        <f>IF($B594&lt;Input!$C$22,"n.m.",IF($B594=Input!$C$22,100,100*(1+(G594/INDEX(G$18:G$1845,MATCH(Input!$C$22,$B$18:$B$1845,0))-1))))</f>
        <v>102.75000000000001</v>
      </c>
      <c r="I594" s="46">
        <f t="shared" ref="I594:I657" si="27">G594/G595-1</f>
        <v>2.4390243902439046E-3</v>
      </c>
      <c r="J594" s="50">
        <f>IF($B594&gt;=Input!$C$22,100,"n.m.")</f>
        <v>100</v>
      </c>
    </row>
    <row r="595" spans="2:10" x14ac:dyDescent="0.15">
      <c r="B595" s="33">
        <f t="shared" si="26"/>
        <v>43619</v>
      </c>
      <c r="C595" s="160">
        <v>110</v>
      </c>
      <c r="D595" s="44">
        <f>IF($B595&lt;Input!$C$22,"n.m.",IF($B595=Input!$C$22,100,100*(1+(C595/INDEX(C$18:C$1845,MATCH(Input!$C$22,$B$18:$B$1845,0))-1))))</f>
        <v>110.00000000000001</v>
      </c>
      <c r="E595" s="52">
        <f t="shared" ref="E595:E658" si="28">C595/C596-1</f>
        <v>9.1743119266054496E-3</v>
      </c>
      <c r="F595" s="164">
        <v>468015</v>
      </c>
      <c r="G595" s="163">
        <v>4100</v>
      </c>
      <c r="H595" s="48">
        <f>IF($B595&lt;Input!$C$22,"n.m.",IF($B595=Input!$C$22,100,100*(1+(G595/INDEX(G$18:G$1845,MATCH(Input!$C$22,$B$18:$B$1845,0))-1))))</f>
        <v>102.49999999999999</v>
      </c>
      <c r="I595" s="46">
        <f t="shared" si="27"/>
        <v>2.4449877750611915E-3</v>
      </c>
      <c r="J595" s="50">
        <f>IF($B595&gt;=Input!$C$22,100,"n.m.")</f>
        <v>100</v>
      </c>
    </row>
    <row r="596" spans="2:10" x14ac:dyDescent="0.15">
      <c r="B596" s="33">
        <f t="shared" ref="B596:B659" si="29">B595-1</f>
        <v>43618</v>
      </c>
      <c r="C596" s="160">
        <v>109</v>
      </c>
      <c r="D596" s="44">
        <f>IF($B596&lt;Input!$C$22,"n.m.",IF($B596=Input!$C$22,100,100*(1+(C596/INDEX(C$18:C$1845,MATCH(Input!$C$22,$B$18:$B$1845,0))-1))))</f>
        <v>109.00000000000001</v>
      </c>
      <c r="E596" s="52">
        <f t="shared" si="28"/>
        <v>9.2592592592593004E-3</v>
      </c>
      <c r="F596" s="164">
        <v>366814</v>
      </c>
      <c r="G596" s="163">
        <v>4090</v>
      </c>
      <c r="H596" s="48">
        <f>IF($B596&lt;Input!$C$22,"n.m.",IF($B596=Input!$C$22,100,100*(1+(G596/INDEX(G$18:G$1845,MATCH(Input!$C$22,$B$18:$B$1845,0))-1))))</f>
        <v>102.25</v>
      </c>
      <c r="I596" s="46">
        <f t="shared" si="27"/>
        <v>2.450980392156854E-3</v>
      </c>
      <c r="J596" s="50">
        <f>IF($B596&gt;=Input!$C$22,100,"n.m.")</f>
        <v>100</v>
      </c>
    </row>
    <row r="597" spans="2:10" x14ac:dyDescent="0.15">
      <c r="B597" s="33">
        <f t="shared" si="29"/>
        <v>43617</v>
      </c>
      <c r="C597" s="160">
        <v>108</v>
      </c>
      <c r="D597" s="44">
        <f>IF($B597&lt;Input!$C$22,"n.m.",IF($B597=Input!$C$22,100,100*(1+(C597/INDEX(C$18:C$1845,MATCH(Input!$C$22,$B$18:$B$1845,0))-1))))</f>
        <v>108</v>
      </c>
      <c r="E597" s="52">
        <f t="shared" si="28"/>
        <v>9.3457943925232545E-3</v>
      </c>
      <c r="F597" s="164">
        <v>234499</v>
      </c>
      <c r="G597" s="163">
        <v>4080</v>
      </c>
      <c r="H597" s="48">
        <f>IF($B597&lt;Input!$C$22,"n.m.",IF($B597=Input!$C$22,100,100*(1+(G597/INDEX(G$18:G$1845,MATCH(Input!$C$22,$B$18:$B$1845,0))-1))))</f>
        <v>102</v>
      </c>
      <c r="I597" s="46">
        <f t="shared" si="27"/>
        <v>2.4570024570025328E-3</v>
      </c>
      <c r="J597" s="50">
        <f>IF($B597&gt;=Input!$C$22,100,"n.m.")</f>
        <v>100</v>
      </c>
    </row>
    <row r="598" spans="2:10" x14ac:dyDescent="0.15">
      <c r="B598" s="33">
        <f t="shared" si="29"/>
        <v>43616</v>
      </c>
      <c r="C598" s="160">
        <v>107</v>
      </c>
      <c r="D598" s="44">
        <f>IF($B598&lt;Input!$C$22,"n.m.",IF($B598=Input!$C$22,100,100*(1+(C598/INDEX(C$18:C$1845,MATCH(Input!$C$22,$B$18:$B$1845,0))-1))))</f>
        <v>107</v>
      </c>
      <c r="E598" s="52">
        <f t="shared" si="28"/>
        <v>9.4339622641510523E-3</v>
      </c>
      <c r="F598" s="164">
        <v>268969</v>
      </c>
      <c r="G598" s="163">
        <v>4070</v>
      </c>
      <c r="H598" s="48">
        <f>IF($B598&lt;Input!$C$22,"n.m.",IF($B598=Input!$C$22,100,100*(1+(G598/INDEX(G$18:G$1845,MATCH(Input!$C$22,$B$18:$B$1845,0))-1))))</f>
        <v>101.75</v>
      </c>
      <c r="I598" s="46">
        <f t="shared" si="27"/>
        <v>2.4630541871921707E-3</v>
      </c>
      <c r="J598" s="50">
        <f>IF($B598&gt;=Input!$C$22,100,"n.m.")</f>
        <v>100</v>
      </c>
    </row>
    <row r="599" spans="2:10" x14ac:dyDescent="0.15">
      <c r="B599" s="33">
        <f t="shared" si="29"/>
        <v>43615</v>
      </c>
      <c r="C599" s="160">
        <v>106</v>
      </c>
      <c r="D599" s="44">
        <f>IF($B599&lt;Input!$C$22,"n.m.",IF($B599=Input!$C$22,100,100*(1+(C599/INDEX(C$18:C$1845,MATCH(Input!$C$22,$B$18:$B$1845,0))-1))))</f>
        <v>106</v>
      </c>
      <c r="E599" s="52">
        <f t="shared" si="28"/>
        <v>9.52380952380949E-3</v>
      </c>
      <c r="F599" s="164">
        <v>391246</v>
      </c>
      <c r="G599" s="163">
        <v>4060</v>
      </c>
      <c r="H599" s="48">
        <f>IF($B599&lt;Input!$C$22,"n.m.",IF($B599=Input!$C$22,100,100*(1+(G599/INDEX(G$18:G$1845,MATCH(Input!$C$22,$B$18:$B$1845,0))-1))))</f>
        <v>101.49999999999999</v>
      </c>
      <c r="I599" s="46">
        <f t="shared" si="27"/>
        <v>2.4691358024691024E-3</v>
      </c>
      <c r="J599" s="50">
        <f>IF($B599&gt;=Input!$C$22,100,"n.m.")</f>
        <v>100</v>
      </c>
    </row>
    <row r="600" spans="2:10" x14ac:dyDescent="0.15">
      <c r="B600" s="33">
        <f t="shared" si="29"/>
        <v>43614</v>
      </c>
      <c r="C600" s="160">
        <v>105</v>
      </c>
      <c r="D600" s="44">
        <f>IF($B600&lt;Input!$C$22,"n.m.",IF($B600=Input!$C$22,100,100*(1+(C600/INDEX(C$18:C$1845,MATCH(Input!$C$22,$B$18:$B$1845,0))-1))))</f>
        <v>105</v>
      </c>
      <c r="E600" s="52">
        <f t="shared" si="28"/>
        <v>9.6153846153845812E-3</v>
      </c>
      <c r="F600" s="164">
        <v>282771</v>
      </c>
      <c r="G600" s="163">
        <v>4050</v>
      </c>
      <c r="H600" s="48">
        <f>IF($B600&lt;Input!$C$22,"n.m.",IF($B600=Input!$C$22,100,100*(1+(G600/INDEX(G$18:G$1845,MATCH(Input!$C$22,$B$18:$B$1845,0))-1))))</f>
        <v>101.25</v>
      </c>
      <c r="I600" s="46">
        <f t="shared" si="27"/>
        <v>2.4752475247524774E-3</v>
      </c>
      <c r="J600" s="50">
        <f>IF($B600&gt;=Input!$C$22,100,"n.m.")</f>
        <v>100</v>
      </c>
    </row>
    <row r="601" spans="2:10" x14ac:dyDescent="0.15">
      <c r="B601" s="33">
        <f t="shared" si="29"/>
        <v>43613</v>
      </c>
      <c r="C601" s="160">
        <v>104</v>
      </c>
      <c r="D601" s="44">
        <f>IF($B601&lt;Input!$C$22,"n.m.",IF($B601=Input!$C$22,100,100*(1+(C601/INDEX(C$18:C$1845,MATCH(Input!$C$22,$B$18:$B$1845,0))-1))))</f>
        <v>104</v>
      </c>
      <c r="E601" s="52">
        <f t="shared" si="28"/>
        <v>9.7087378640776656E-3</v>
      </c>
      <c r="F601" s="164">
        <v>439940</v>
      </c>
      <c r="G601" s="163">
        <v>4040</v>
      </c>
      <c r="H601" s="48">
        <f>IF($B601&lt;Input!$C$22,"n.m.",IF($B601=Input!$C$22,100,100*(1+(G601/INDEX(G$18:G$1845,MATCH(Input!$C$22,$B$18:$B$1845,0))-1))))</f>
        <v>101</v>
      </c>
      <c r="I601" s="46">
        <f t="shared" si="27"/>
        <v>2.4813895781636841E-3</v>
      </c>
      <c r="J601" s="50">
        <f>IF($B601&gt;=Input!$C$22,100,"n.m.")</f>
        <v>100</v>
      </c>
    </row>
    <row r="602" spans="2:10" x14ac:dyDescent="0.15">
      <c r="B602" s="33">
        <f t="shared" si="29"/>
        <v>43612</v>
      </c>
      <c r="C602" s="160">
        <v>103</v>
      </c>
      <c r="D602" s="44">
        <f>IF($B602&lt;Input!$C$22,"n.m.",IF($B602=Input!$C$22,100,100*(1+(C602/INDEX(C$18:C$1845,MATCH(Input!$C$22,$B$18:$B$1845,0))-1))))</f>
        <v>103</v>
      </c>
      <c r="E602" s="52">
        <f t="shared" si="28"/>
        <v>9.8039215686274161E-3</v>
      </c>
      <c r="F602" s="164">
        <v>443404</v>
      </c>
      <c r="G602" s="163">
        <v>4030</v>
      </c>
      <c r="H602" s="48">
        <f>IF($B602&lt;Input!$C$22,"n.m.",IF($B602=Input!$C$22,100,100*(1+(G602/INDEX(G$18:G$1845,MATCH(Input!$C$22,$B$18:$B$1845,0))-1))))</f>
        <v>100.75</v>
      </c>
      <c r="I602" s="46">
        <f t="shared" si="27"/>
        <v>2.4875621890547706E-3</v>
      </c>
      <c r="J602" s="50">
        <f>IF($B602&gt;=Input!$C$22,100,"n.m.")</f>
        <v>100</v>
      </c>
    </row>
    <row r="603" spans="2:10" x14ac:dyDescent="0.15">
      <c r="B603" s="33">
        <f t="shared" si="29"/>
        <v>43611</v>
      </c>
      <c r="C603" s="160">
        <v>102</v>
      </c>
      <c r="D603" s="44">
        <f>IF($B603&lt;Input!$C$22,"n.m.",IF($B603=Input!$C$22,100,100*(1+(C603/INDEX(C$18:C$1845,MATCH(Input!$C$22,$B$18:$B$1845,0))-1))))</f>
        <v>102</v>
      </c>
      <c r="E603" s="52">
        <f t="shared" si="28"/>
        <v>9.9009900990099098E-3</v>
      </c>
      <c r="F603" s="164">
        <v>429911</v>
      </c>
      <c r="G603" s="163">
        <v>4020</v>
      </c>
      <c r="H603" s="48">
        <f>IF($B603&lt;Input!$C$22,"n.m.",IF($B603=Input!$C$22,100,100*(1+(G603/INDEX(G$18:G$1845,MATCH(Input!$C$22,$B$18:$B$1845,0))-1))))</f>
        <v>100.49999999999999</v>
      </c>
      <c r="I603" s="46">
        <f t="shared" si="27"/>
        <v>2.4937655860348684E-3</v>
      </c>
      <c r="J603" s="50">
        <f>IF($B603&gt;=Input!$C$22,100,"n.m.")</f>
        <v>100</v>
      </c>
    </row>
    <row r="604" spans="2:10" x14ac:dyDescent="0.15">
      <c r="B604" s="33">
        <f t="shared" si="29"/>
        <v>43610</v>
      </c>
      <c r="C604" s="160">
        <v>101</v>
      </c>
      <c r="D604" s="44">
        <f>IF($B604&lt;Input!$C$22,"n.m.",IF($B604=Input!$C$22,100,100*(1+(C604/INDEX(C$18:C$1845,MATCH(Input!$C$22,$B$18:$B$1845,0))-1))))</f>
        <v>101</v>
      </c>
      <c r="E604" s="52">
        <f t="shared" si="28"/>
        <v>1.0000000000000009E-2</v>
      </c>
      <c r="F604" s="164">
        <v>250986</v>
      </c>
      <c r="G604" s="163">
        <v>4010</v>
      </c>
      <c r="H604" s="48">
        <f>IF($B604&lt;Input!$C$22,"n.m.",IF($B604=Input!$C$22,100,100*(1+(G604/INDEX(G$18:G$1845,MATCH(Input!$C$22,$B$18:$B$1845,0))-1))))</f>
        <v>100.25</v>
      </c>
      <c r="I604" s="46">
        <f t="shared" si="27"/>
        <v>2.4999999999999467E-3</v>
      </c>
      <c r="J604" s="50">
        <f>IF($B604&gt;=Input!$C$22,100,"n.m.")</f>
        <v>100</v>
      </c>
    </row>
    <row r="605" spans="2:10" x14ac:dyDescent="0.15">
      <c r="B605" s="33">
        <f t="shared" si="29"/>
        <v>43609</v>
      </c>
      <c r="C605" s="160">
        <v>100</v>
      </c>
      <c r="D605" s="44">
        <f>IF($B605&lt;Input!$C$22,"n.m.",IF($B605=Input!$C$22,100,100*(1+(C605/INDEX(C$18:C$1845,MATCH(Input!$C$22,$B$18:$B$1845,0))-1))))</f>
        <v>100</v>
      </c>
      <c r="E605" s="52">
        <f t="shared" si="28"/>
        <v>1.0101010101010166E-2</v>
      </c>
      <c r="F605" s="164">
        <v>333785</v>
      </c>
      <c r="G605" s="163">
        <v>4000</v>
      </c>
      <c r="H605" s="48">
        <f>IF($B605&lt;Input!$C$22,"n.m.",IF($B605=Input!$C$22,100,100*(1+(G605/INDEX(G$18:G$1845,MATCH(Input!$C$22,$B$18:$B$1845,0))-1))))</f>
        <v>100</v>
      </c>
      <c r="I605" s="46">
        <f t="shared" si="27"/>
        <v>2.5062656641603454E-3</v>
      </c>
      <c r="J605" s="50">
        <f>IF($B605&gt;=Input!$C$22,100,"n.m.")</f>
        <v>100</v>
      </c>
    </row>
    <row r="606" spans="2:10" x14ac:dyDescent="0.15">
      <c r="B606" s="33">
        <f t="shared" si="29"/>
        <v>43608</v>
      </c>
      <c r="C606" s="160">
        <v>99</v>
      </c>
      <c r="D606" s="44">
        <f>IF($B606&lt;Input!$C$22,"n.m.",IF($B606=Input!$C$22,100,100*(1+(C606/INDEX(C$18:C$1845,MATCH(Input!$C$22,$B$18:$B$1845,0))-1))))</f>
        <v>99</v>
      </c>
      <c r="E606" s="52">
        <f t="shared" si="28"/>
        <v>1.0204081632652962E-2</v>
      </c>
      <c r="F606" s="164">
        <v>414786</v>
      </c>
      <c r="G606" s="163">
        <v>3990</v>
      </c>
      <c r="H606" s="48">
        <f>IF($B606&lt;Input!$C$22,"n.m.",IF($B606=Input!$C$22,100,100*(1+(G606/INDEX(G$18:G$1845,MATCH(Input!$C$22,$B$18:$B$1845,0))-1))))</f>
        <v>99.75</v>
      </c>
      <c r="I606" s="46">
        <f t="shared" si="27"/>
        <v>2.5125628140703071E-3</v>
      </c>
      <c r="J606" s="50">
        <f>IF($B606&gt;=Input!$C$22,100,"n.m.")</f>
        <v>100</v>
      </c>
    </row>
    <row r="607" spans="2:10" x14ac:dyDescent="0.15">
      <c r="B607" s="33">
        <f t="shared" si="29"/>
        <v>43607</v>
      </c>
      <c r="C607" s="160">
        <v>98</v>
      </c>
      <c r="D607" s="44">
        <f>IF($B607&lt;Input!$C$22,"n.m.",IF($B607=Input!$C$22,100,100*(1+(C607/INDEX(C$18:C$1845,MATCH(Input!$C$22,$B$18:$B$1845,0))-1))))</f>
        <v>98</v>
      </c>
      <c r="E607" s="52">
        <f t="shared" si="28"/>
        <v>1.0309278350515427E-2</v>
      </c>
      <c r="F607" s="164">
        <v>221018</v>
      </c>
      <c r="G607" s="163">
        <v>3980</v>
      </c>
      <c r="H607" s="48">
        <f>IF($B607&lt;Input!$C$22,"n.m.",IF($B607=Input!$C$22,100,100*(1+(G607/INDEX(G$18:G$1845,MATCH(Input!$C$22,$B$18:$B$1845,0))-1))))</f>
        <v>99.5</v>
      </c>
      <c r="I607" s="46">
        <f t="shared" si="27"/>
        <v>2.5188916876575096E-3</v>
      </c>
      <c r="J607" s="50">
        <f>IF($B607&gt;=Input!$C$22,100,"n.m.")</f>
        <v>100</v>
      </c>
    </row>
    <row r="608" spans="2:10" x14ac:dyDescent="0.15">
      <c r="B608" s="33">
        <f t="shared" si="29"/>
        <v>43606</v>
      </c>
      <c r="C608" s="160">
        <v>97</v>
      </c>
      <c r="D608" s="44">
        <f>IF($B608&lt;Input!$C$22,"n.m.",IF($B608=Input!$C$22,100,100*(1+(C608/INDEX(C$18:C$1845,MATCH(Input!$C$22,$B$18:$B$1845,0))-1))))</f>
        <v>97</v>
      </c>
      <c r="E608" s="52">
        <f t="shared" si="28"/>
        <v>1.0416666666666741E-2</v>
      </c>
      <c r="F608" s="164">
        <v>424251</v>
      </c>
      <c r="G608" s="163">
        <v>3970</v>
      </c>
      <c r="H608" s="48">
        <f>IF($B608&lt;Input!$C$22,"n.m.",IF($B608=Input!$C$22,100,100*(1+(G608/INDEX(G$18:G$1845,MATCH(Input!$C$22,$B$18:$B$1845,0))-1))))</f>
        <v>99.25</v>
      </c>
      <c r="I608" s="46">
        <f t="shared" si="27"/>
        <v>2.525252525252597E-3</v>
      </c>
      <c r="J608" s="50">
        <f>IF($B608&gt;=Input!$C$22,100,"n.m.")</f>
        <v>100</v>
      </c>
    </row>
    <row r="609" spans="2:10" x14ac:dyDescent="0.15">
      <c r="B609" s="33">
        <f t="shared" si="29"/>
        <v>43605</v>
      </c>
      <c r="C609" s="160">
        <v>96</v>
      </c>
      <c r="D609" s="44">
        <f>IF($B609&lt;Input!$C$22,"n.m.",IF($B609=Input!$C$22,100,100*(1+(C609/INDEX(C$18:C$1845,MATCH(Input!$C$22,$B$18:$B$1845,0))-1))))</f>
        <v>96</v>
      </c>
      <c r="E609" s="52">
        <f t="shared" si="28"/>
        <v>1.0526315789473717E-2</v>
      </c>
      <c r="F609" s="164">
        <v>228068</v>
      </c>
      <c r="G609" s="163">
        <v>3960</v>
      </c>
      <c r="H609" s="48">
        <f>IF($B609&lt;Input!$C$22,"n.m.",IF($B609=Input!$C$22,100,100*(1+(G609/INDEX(G$18:G$1845,MATCH(Input!$C$22,$B$18:$B$1845,0))-1))))</f>
        <v>99</v>
      </c>
      <c r="I609" s="46">
        <f t="shared" si="27"/>
        <v>2.5316455696202667E-3</v>
      </c>
      <c r="J609" s="50">
        <f>IF($B609&gt;=Input!$C$22,100,"n.m.")</f>
        <v>100</v>
      </c>
    </row>
    <row r="610" spans="2:10" x14ac:dyDescent="0.15">
      <c r="B610" s="33">
        <f t="shared" si="29"/>
        <v>43604</v>
      </c>
      <c r="C610" s="160">
        <v>95</v>
      </c>
      <c r="D610" s="44">
        <f>IF($B610&lt;Input!$C$22,"n.m.",IF($B610=Input!$C$22,100,100*(1+(C610/INDEX(C$18:C$1845,MATCH(Input!$C$22,$B$18:$B$1845,0))-1))))</f>
        <v>95</v>
      </c>
      <c r="E610" s="52">
        <f t="shared" si="28"/>
        <v>1.0638297872340496E-2</v>
      </c>
      <c r="F610" s="164">
        <v>436024</v>
      </c>
      <c r="G610" s="163">
        <v>3950</v>
      </c>
      <c r="H610" s="48">
        <f>IF($B610&lt;Input!$C$22,"n.m.",IF($B610=Input!$C$22,100,100*(1+(G610/INDEX(G$18:G$1845,MATCH(Input!$C$22,$B$18:$B$1845,0))-1))))</f>
        <v>98.75</v>
      </c>
      <c r="I610" s="46">
        <f t="shared" si="27"/>
        <v>2.5380710659899108E-3</v>
      </c>
      <c r="J610" s="50">
        <f>IF($B610&gt;=Input!$C$22,100,"n.m.")</f>
        <v>100</v>
      </c>
    </row>
    <row r="611" spans="2:10" x14ac:dyDescent="0.15">
      <c r="B611" s="33">
        <f t="shared" si="29"/>
        <v>43603</v>
      </c>
      <c r="C611" s="160">
        <v>94</v>
      </c>
      <c r="D611" s="44">
        <f>IF($B611&lt;Input!$C$22,"n.m.",IF($B611=Input!$C$22,100,100*(1+(C611/INDEX(C$18:C$1845,MATCH(Input!$C$22,$B$18:$B$1845,0))-1))))</f>
        <v>94</v>
      </c>
      <c r="E611" s="52">
        <f t="shared" si="28"/>
        <v>1.0752688172043001E-2</v>
      </c>
      <c r="F611" s="164">
        <v>222083</v>
      </c>
      <c r="G611" s="163">
        <v>3940</v>
      </c>
      <c r="H611" s="48">
        <f>IF($B611&lt;Input!$C$22,"n.m.",IF($B611=Input!$C$22,100,100*(1+(G611/INDEX(G$18:G$1845,MATCH(Input!$C$22,$B$18:$B$1845,0))-1))))</f>
        <v>98.5</v>
      </c>
      <c r="I611" s="46">
        <f t="shared" si="27"/>
        <v>2.5445292620864812E-3</v>
      </c>
      <c r="J611" s="50">
        <f>IF($B611&gt;=Input!$C$22,100,"n.m.")</f>
        <v>100</v>
      </c>
    </row>
    <row r="612" spans="2:10" x14ac:dyDescent="0.15">
      <c r="B612" s="33">
        <f t="shared" si="29"/>
        <v>43602</v>
      </c>
      <c r="C612" s="160">
        <v>93</v>
      </c>
      <c r="D612" s="44">
        <f>IF($B612&lt;Input!$C$22,"n.m.",IF($B612=Input!$C$22,100,100*(1+(C612/INDEX(C$18:C$1845,MATCH(Input!$C$22,$B$18:$B$1845,0))-1))))</f>
        <v>93</v>
      </c>
      <c r="E612" s="52">
        <f t="shared" si="28"/>
        <v>1.0869565217391353E-2</v>
      </c>
      <c r="F612" s="164">
        <v>275167</v>
      </c>
      <c r="G612" s="163">
        <v>3930</v>
      </c>
      <c r="H612" s="48">
        <f>IF($B612&lt;Input!$C$22,"n.m.",IF($B612=Input!$C$22,100,100*(1+(G612/INDEX(G$18:G$1845,MATCH(Input!$C$22,$B$18:$B$1845,0))-1))))</f>
        <v>98.25</v>
      </c>
      <c r="I612" s="46">
        <f t="shared" si="27"/>
        <v>2.5510204081633514E-3</v>
      </c>
      <c r="J612" s="50">
        <f>IF($B612&gt;=Input!$C$22,100,"n.m.")</f>
        <v>100</v>
      </c>
    </row>
    <row r="613" spans="2:10" x14ac:dyDescent="0.15">
      <c r="B613" s="33">
        <f t="shared" si="29"/>
        <v>43601</v>
      </c>
      <c r="C613" s="160">
        <v>92</v>
      </c>
      <c r="D613" s="44">
        <f>IF($B613&lt;Input!$C$22,"n.m.",IF($B613=Input!$C$22,100,100*(1+(C613/INDEX(C$18:C$1845,MATCH(Input!$C$22,$B$18:$B$1845,0))-1))))</f>
        <v>92</v>
      </c>
      <c r="E613" s="52">
        <f t="shared" si="28"/>
        <v>1.098901098901095E-2</v>
      </c>
      <c r="F613" s="164">
        <v>373182</v>
      </c>
      <c r="G613" s="163">
        <v>3920</v>
      </c>
      <c r="H613" s="48">
        <f>IF($B613&lt;Input!$C$22,"n.m.",IF($B613=Input!$C$22,100,100*(1+(G613/INDEX(G$18:G$1845,MATCH(Input!$C$22,$B$18:$B$1845,0))-1))))</f>
        <v>98</v>
      </c>
      <c r="I613" s="46">
        <f t="shared" si="27"/>
        <v>2.5575447570331811E-3</v>
      </c>
      <c r="J613" s="50">
        <f>IF($B613&gt;=Input!$C$22,100,"n.m.")</f>
        <v>100</v>
      </c>
    </row>
    <row r="614" spans="2:10" x14ac:dyDescent="0.15">
      <c r="B614" s="33">
        <f t="shared" si="29"/>
        <v>43600</v>
      </c>
      <c r="C614" s="160">
        <v>91</v>
      </c>
      <c r="D614" s="44">
        <f>IF($B614&lt;Input!$C$22,"n.m.",IF($B614=Input!$C$22,100,100*(1+(C614/INDEX(C$18:C$1845,MATCH(Input!$C$22,$B$18:$B$1845,0))-1))))</f>
        <v>91</v>
      </c>
      <c r="E614" s="52">
        <f t="shared" si="28"/>
        <v>1.1111111111111072E-2</v>
      </c>
      <c r="F614" s="164">
        <v>205310</v>
      </c>
      <c r="G614" s="163">
        <v>3910</v>
      </c>
      <c r="H614" s="48">
        <f>IF($B614&lt;Input!$C$22,"n.m.",IF($B614=Input!$C$22,100,100*(1+(G614/INDEX(G$18:G$1845,MATCH(Input!$C$22,$B$18:$B$1845,0))-1))))</f>
        <v>97.75</v>
      </c>
      <c r="I614" s="46">
        <f t="shared" si="27"/>
        <v>2.564102564102555E-3</v>
      </c>
      <c r="J614" s="50">
        <f>IF($B614&gt;=Input!$C$22,100,"n.m.")</f>
        <v>100</v>
      </c>
    </row>
    <row r="615" spans="2:10" x14ac:dyDescent="0.15">
      <c r="B615" s="33">
        <f t="shared" si="29"/>
        <v>43599</v>
      </c>
      <c r="C615" s="160">
        <v>90</v>
      </c>
      <c r="D615" s="44">
        <f>IF($B615&lt;Input!$C$22,"n.m.",IF($B615=Input!$C$22,100,100*(1+(C615/INDEX(C$18:C$1845,MATCH(Input!$C$22,$B$18:$B$1845,0))-1))))</f>
        <v>90</v>
      </c>
      <c r="E615" s="52">
        <f t="shared" si="28"/>
        <v>1.1235955056179803E-2</v>
      </c>
      <c r="F615" s="164">
        <v>266604</v>
      </c>
      <c r="G615" s="163">
        <v>3900</v>
      </c>
      <c r="H615" s="48">
        <f>IF($B615&lt;Input!$C$22,"n.m.",IF($B615=Input!$C$22,100,100*(1+(G615/INDEX(G$18:G$1845,MATCH(Input!$C$22,$B$18:$B$1845,0))-1))))</f>
        <v>97.5</v>
      </c>
      <c r="I615" s="46">
        <f t="shared" si="27"/>
        <v>2.5706940874035134E-3</v>
      </c>
      <c r="J615" s="50">
        <f>IF($B615&gt;=Input!$C$22,100,"n.m.")</f>
        <v>100</v>
      </c>
    </row>
    <row r="616" spans="2:10" x14ac:dyDescent="0.15">
      <c r="B616" s="33">
        <f t="shared" si="29"/>
        <v>43598</v>
      </c>
      <c r="C616" s="160">
        <v>89</v>
      </c>
      <c r="D616" s="44">
        <f>IF($B616&lt;Input!$C$22,"n.m.",IF($B616=Input!$C$22,100,100*(1+(C616/INDEX(C$18:C$1845,MATCH(Input!$C$22,$B$18:$B$1845,0))-1))))</f>
        <v>89</v>
      </c>
      <c r="E616" s="52">
        <f t="shared" si="28"/>
        <v>1.1363636363636465E-2</v>
      </c>
      <c r="F616" s="164">
        <v>496989</v>
      </c>
      <c r="G616" s="163">
        <v>3890</v>
      </c>
      <c r="H616" s="48">
        <f>IF($B616&lt;Input!$C$22,"n.m.",IF($B616=Input!$C$22,100,100*(1+(G616/INDEX(G$18:G$1845,MATCH(Input!$C$22,$B$18:$B$1845,0))-1))))</f>
        <v>97.25</v>
      </c>
      <c r="I616" s="46">
        <f t="shared" si="27"/>
        <v>2.5773195876288568E-3</v>
      </c>
      <c r="J616" s="50">
        <f>IF($B616&gt;=Input!$C$22,100,"n.m.")</f>
        <v>100</v>
      </c>
    </row>
    <row r="617" spans="2:10" x14ac:dyDescent="0.15">
      <c r="B617" s="33">
        <f t="shared" si="29"/>
        <v>43597</v>
      </c>
      <c r="C617" s="160">
        <v>88</v>
      </c>
      <c r="D617" s="44">
        <f>IF($B617&lt;Input!$C$22,"n.m.",IF($B617=Input!$C$22,100,100*(1+(C617/INDEX(C$18:C$1845,MATCH(Input!$C$22,$B$18:$B$1845,0))-1))))</f>
        <v>88</v>
      </c>
      <c r="E617" s="52">
        <f t="shared" si="28"/>
        <v>1.1494252873563315E-2</v>
      </c>
      <c r="F617" s="164">
        <v>279719</v>
      </c>
      <c r="G617" s="163">
        <v>3880</v>
      </c>
      <c r="H617" s="48">
        <f>IF($B617&lt;Input!$C$22,"n.m.",IF($B617=Input!$C$22,100,100*(1+(G617/INDEX(G$18:G$1845,MATCH(Input!$C$22,$B$18:$B$1845,0))-1))))</f>
        <v>97</v>
      </c>
      <c r="I617" s="46">
        <f t="shared" si="27"/>
        <v>2.5839793281654533E-3</v>
      </c>
      <c r="J617" s="50">
        <f>IF($B617&gt;=Input!$C$22,100,"n.m.")</f>
        <v>100</v>
      </c>
    </row>
    <row r="618" spans="2:10" x14ac:dyDescent="0.15">
      <c r="B618" s="33">
        <f t="shared" si="29"/>
        <v>43596</v>
      </c>
      <c r="C618" s="160">
        <v>87</v>
      </c>
      <c r="D618" s="44">
        <f>IF($B618&lt;Input!$C$22,"n.m.",IF($B618=Input!$C$22,100,100*(1+(C618/INDEX(C$18:C$1845,MATCH(Input!$C$22,$B$18:$B$1845,0))-1))))</f>
        <v>87</v>
      </c>
      <c r="E618" s="52">
        <f t="shared" si="28"/>
        <v>1.1627906976744207E-2</v>
      </c>
      <c r="F618" s="164">
        <v>266569</v>
      </c>
      <c r="G618" s="163">
        <v>3870</v>
      </c>
      <c r="H618" s="48">
        <f>IF($B618&lt;Input!$C$22,"n.m.",IF($B618=Input!$C$22,100,100*(1+(G618/INDEX(G$18:G$1845,MATCH(Input!$C$22,$B$18:$B$1845,0))-1))))</f>
        <v>96.75</v>
      </c>
      <c r="I618" s="46">
        <f t="shared" si="27"/>
        <v>2.5906735751295429E-3</v>
      </c>
      <c r="J618" s="50">
        <f>IF($B618&gt;=Input!$C$22,100,"n.m.")</f>
        <v>100</v>
      </c>
    </row>
    <row r="619" spans="2:10" x14ac:dyDescent="0.15">
      <c r="B619" s="33">
        <f t="shared" si="29"/>
        <v>43595</v>
      </c>
      <c r="C619" s="160">
        <v>86</v>
      </c>
      <c r="D619" s="44">
        <f>IF($B619&lt;Input!$C$22,"n.m.",IF($B619=Input!$C$22,100,100*(1+(C619/INDEX(C$18:C$1845,MATCH(Input!$C$22,$B$18:$B$1845,0))-1))))</f>
        <v>86</v>
      </c>
      <c r="E619" s="52">
        <f t="shared" si="28"/>
        <v>1.1764705882352899E-2</v>
      </c>
      <c r="F619" s="164">
        <v>339848</v>
      </c>
      <c r="G619" s="163">
        <v>3860</v>
      </c>
      <c r="H619" s="48">
        <f>IF($B619&lt;Input!$C$22,"n.m.",IF($B619=Input!$C$22,100,100*(1+(G619/INDEX(G$18:G$1845,MATCH(Input!$C$22,$B$18:$B$1845,0))-1))))</f>
        <v>96.5</v>
      </c>
      <c r="I619" s="46">
        <f t="shared" si="27"/>
        <v>2.5974025974024872E-3</v>
      </c>
      <c r="J619" s="50">
        <f>IF($B619&gt;=Input!$C$22,100,"n.m.")</f>
        <v>100</v>
      </c>
    </row>
    <row r="620" spans="2:10" x14ac:dyDescent="0.15">
      <c r="B620" s="33">
        <f t="shared" si="29"/>
        <v>43594</v>
      </c>
      <c r="C620" s="160">
        <v>85</v>
      </c>
      <c r="D620" s="44">
        <f>IF($B620&lt;Input!$C$22,"n.m.",IF($B620=Input!$C$22,100,100*(1+(C620/INDEX(C$18:C$1845,MATCH(Input!$C$22,$B$18:$B$1845,0))-1))))</f>
        <v>85</v>
      </c>
      <c r="E620" s="52">
        <f t="shared" si="28"/>
        <v>1.1904761904761862E-2</v>
      </c>
      <c r="F620" s="164">
        <v>223405</v>
      </c>
      <c r="G620" s="163">
        <v>3850</v>
      </c>
      <c r="H620" s="48">
        <f>IF($B620&lt;Input!$C$22,"n.m.",IF($B620=Input!$C$22,100,100*(1+(G620/INDEX(G$18:G$1845,MATCH(Input!$C$22,$B$18:$B$1845,0))-1))))</f>
        <v>96.25</v>
      </c>
      <c r="I620" s="46">
        <f t="shared" si="27"/>
        <v>2.6041666666667407E-3</v>
      </c>
      <c r="J620" s="50">
        <f>IF($B620&gt;=Input!$C$22,100,"n.m.")</f>
        <v>100</v>
      </c>
    </row>
    <row r="621" spans="2:10" x14ac:dyDescent="0.15">
      <c r="B621" s="33">
        <f t="shared" si="29"/>
        <v>43593</v>
      </c>
      <c r="C621" s="160">
        <v>84</v>
      </c>
      <c r="D621" s="44">
        <f>IF($B621&lt;Input!$C$22,"n.m.",IF($B621=Input!$C$22,100,100*(1+(C621/INDEX(C$18:C$1845,MATCH(Input!$C$22,$B$18:$B$1845,0))-1))))</f>
        <v>84</v>
      </c>
      <c r="E621" s="52">
        <f t="shared" si="28"/>
        <v>1.2048192771084265E-2</v>
      </c>
      <c r="F621" s="164">
        <v>449520</v>
      </c>
      <c r="G621" s="163">
        <v>3840</v>
      </c>
      <c r="H621" s="48">
        <f>IF($B621&lt;Input!$C$22,"n.m.",IF($B621=Input!$C$22,100,100*(1+(G621/INDEX(G$18:G$1845,MATCH(Input!$C$22,$B$18:$B$1845,0))-1))))</f>
        <v>96</v>
      </c>
      <c r="I621" s="46">
        <f t="shared" si="27"/>
        <v>2.6109660574411553E-3</v>
      </c>
      <c r="J621" s="50">
        <f>IF($B621&gt;=Input!$C$22,100,"n.m.")</f>
        <v>100</v>
      </c>
    </row>
    <row r="622" spans="2:10" x14ac:dyDescent="0.15">
      <c r="B622" s="33">
        <f t="shared" si="29"/>
        <v>43592</v>
      </c>
      <c r="C622" s="160">
        <v>83</v>
      </c>
      <c r="D622" s="44">
        <f>IF($B622&lt;Input!$C$22,"n.m.",IF($B622=Input!$C$22,100,100*(1+(C622/INDEX(C$18:C$1845,MATCH(Input!$C$22,$B$18:$B$1845,0))-1))))</f>
        <v>83</v>
      </c>
      <c r="E622" s="52">
        <f t="shared" si="28"/>
        <v>1.2195121951219523E-2</v>
      </c>
      <c r="F622" s="164">
        <v>391733</v>
      </c>
      <c r="G622" s="163">
        <v>3830</v>
      </c>
      <c r="H622" s="48">
        <f>IF($B622&lt;Input!$C$22,"n.m.",IF($B622=Input!$C$22,100,100*(1+(G622/INDEX(G$18:G$1845,MATCH(Input!$C$22,$B$18:$B$1845,0))-1))))</f>
        <v>95.75</v>
      </c>
      <c r="I622" s="46">
        <f t="shared" si="27"/>
        <v>2.6178010471205049E-3</v>
      </c>
      <c r="J622" s="50">
        <f>IF($B622&gt;=Input!$C$22,100,"n.m.")</f>
        <v>100</v>
      </c>
    </row>
    <row r="623" spans="2:10" x14ac:dyDescent="0.15">
      <c r="B623" s="33">
        <f t="shared" si="29"/>
        <v>43591</v>
      </c>
      <c r="C623" s="160">
        <v>82</v>
      </c>
      <c r="D623" s="44">
        <f>IF($B623&lt;Input!$C$22,"n.m.",IF($B623=Input!$C$22,100,100*(1+(C623/INDEX(C$18:C$1845,MATCH(Input!$C$22,$B$18:$B$1845,0))-1))))</f>
        <v>82</v>
      </c>
      <c r="E623" s="52">
        <f t="shared" si="28"/>
        <v>1.2345679012345734E-2</v>
      </c>
      <c r="F623" s="164">
        <v>270613</v>
      </c>
      <c r="G623" s="163">
        <v>3820</v>
      </c>
      <c r="H623" s="48">
        <f>IF($B623&lt;Input!$C$22,"n.m.",IF($B623=Input!$C$22,100,100*(1+(G623/INDEX(G$18:G$1845,MATCH(Input!$C$22,$B$18:$B$1845,0))-1))))</f>
        <v>95.5</v>
      </c>
      <c r="I623" s="46">
        <f t="shared" si="27"/>
        <v>2.624671916010568E-3</v>
      </c>
      <c r="J623" s="50">
        <f>IF($B623&gt;=Input!$C$22,100,"n.m.")</f>
        <v>100</v>
      </c>
    </row>
    <row r="624" spans="2:10" x14ac:dyDescent="0.15">
      <c r="B624" s="33">
        <f t="shared" si="29"/>
        <v>43590</v>
      </c>
      <c r="C624" s="160">
        <v>81</v>
      </c>
      <c r="D624" s="44">
        <f>IF($B624&lt;Input!$C$22,"n.m.",IF($B624=Input!$C$22,100,100*(1+(C624/INDEX(C$18:C$1845,MATCH(Input!$C$22,$B$18:$B$1845,0))-1))))</f>
        <v>81</v>
      </c>
      <c r="E624" s="52">
        <f t="shared" si="28"/>
        <v>1.2499999999999956E-2</v>
      </c>
      <c r="F624" s="164">
        <v>417273</v>
      </c>
      <c r="G624" s="163">
        <v>3810</v>
      </c>
      <c r="H624" s="48">
        <f>IF($B624&lt;Input!$C$22,"n.m.",IF($B624=Input!$C$22,100,100*(1+(G624/INDEX(G$18:G$1845,MATCH(Input!$C$22,$B$18:$B$1845,0))-1))))</f>
        <v>95.25</v>
      </c>
      <c r="I624" s="46">
        <f t="shared" si="27"/>
        <v>2.6315789473683182E-3</v>
      </c>
      <c r="J624" s="50">
        <f>IF($B624&gt;=Input!$C$22,100,"n.m.")</f>
        <v>100</v>
      </c>
    </row>
    <row r="625" spans="2:10" x14ac:dyDescent="0.15">
      <c r="B625" s="33">
        <f t="shared" si="29"/>
        <v>43589</v>
      </c>
      <c r="C625" s="160">
        <v>80</v>
      </c>
      <c r="D625" s="44">
        <f>IF($B625&lt;Input!$C$22,"n.m.",IF($B625=Input!$C$22,100,100*(1+(C625/INDEX(C$18:C$1845,MATCH(Input!$C$22,$B$18:$B$1845,0))-1))))</f>
        <v>80</v>
      </c>
      <c r="E625" s="52">
        <f t="shared" si="28"/>
        <v>1.2658227848101333E-2</v>
      </c>
      <c r="F625" s="164">
        <v>246243</v>
      </c>
      <c r="G625" s="163">
        <v>3800</v>
      </c>
      <c r="H625" s="48">
        <f>IF($B625&lt;Input!$C$22,"n.m.",IF($B625=Input!$C$22,100,100*(1+(G625/INDEX(G$18:G$1845,MATCH(Input!$C$22,$B$18:$B$1845,0))-1))))</f>
        <v>95</v>
      </c>
      <c r="I625" s="46">
        <f t="shared" si="27"/>
        <v>2.6385224274405594E-3</v>
      </c>
      <c r="J625" s="50">
        <f>IF($B625&gt;=Input!$C$22,100,"n.m.")</f>
        <v>100</v>
      </c>
    </row>
    <row r="626" spans="2:10" x14ac:dyDescent="0.15">
      <c r="B626" s="33">
        <f t="shared" si="29"/>
        <v>43588</v>
      </c>
      <c r="C626" s="160">
        <v>79</v>
      </c>
      <c r="D626" s="44">
        <f>IF($B626&lt;Input!$C$22,"n.m.",IF($B626=Input!$C$22,100,100*(1+(C626/INDEX(C$18:C$1845,MATCH(Input!$C$22,$B$18:$B$1845,0))-1))))</f>
        <v>79</v>
      </c>
      <c r="E626" s="52">
        <f t="shared" si="28"/>
        <v>1.2820512820512775E-2</v>
      </c>
      <c r="F626" s="164">
        <v>410997</v>
      </c>
      <c r="G626" s="163">
        <v>3790</v>
      </c>
      <c r="H626" s="48">
        <f>IF($B626&lt;Input!$C$22,"n.m.",IF($B626=Input!$C$22,100,100*(1+(G626/INDEX(G$18:G$1845,MATCH(Input!$C$22,$B$18:$B$1845,0))-1))))</f>
        <v>94.75</v>
      </c>
      <c r="I626" s="46">
        <f t="shared" si="27"/>
        <v>2.6455026455025621E-3</v>
      </c>
      <c r="J626" s="50">
        <f>IF($B626&gt;=Input!$C$22,100,"n.m.")</f>
        <v>100</v>
      </c>
    </row>
    <row r="627" spans="2:10" x14ac:dyDescent="0.15">
      <c r="B627" s="33">
        <f t="shared" si="29"/>
        <v>43587</v>
      </c>
      <c r="C627" s="160">
        <v>78</v>
      </c>
      <c r="D627" s="44">
        <f>IF($B627&lt;Input!$C$22,"n.m.",IF($B627=Input!$C$22,100,100*(1+(C627/INDEX(C$18:C$1845,MATCH(Input!$C$22,$B$18:$B$1845,0))-1))))</f>
        <v>78</v>
      </c>
      <c r="E627" s="52">
        <f t="shared" si="28"/>
        <v>1.298701298701288E-2</v>
      </c>
      <c r="F627" s="164">
        <v>466271</v>
      </c>
      <c r="G627" s="163">
        <v>3780</v>
      </c>
      <c r="H627" s="48">
        <f>IF($B627&lt;Input!$C$22,"n.m.",IF($B627=Input!$C$22,100,100*(1+(G627/INDEX(G$18:G$1845,MATCH(Input!$C$22,$B$18:$B$1845,0))-1))))</f>
        <v>94.5</v>
      </c>
      <c r="I627" s="46">
        <f t="shared" si="27"/>
        <v>2.6525198938991412E-3</v>
      </c>
      <c r="J627" s="50">
        <f>IF($B627&gt;=Input!$C$22,100,"n.m.")</f>
        <v>100</v>
      </c>
    </row>
    <row r="628" spans="2:10" x14ac:dyDescent="0.15">
      <c r="B628" s="33">
        <f t="shared" si="29"/>
        <v>43586</v>
      </c>
      <c r="C628" s="160">
        <v>77</v>
      </c>
      <c r="D628" s="44">
        <f>IF($B628&lt;Input!$C$22,"n.m.",IF($B628=Input!$C$22,100,100*(1+(C628/INDEX(C$18:C$1845,MATCH(Input!$C$22,$B$18:$B$1845,0))-1))))</f>
        <v>77</v>
      </c>
      <c r="E628" s="52">
        <f t="shared" si="28"/>
        <v>1.3157894736842035E-2</v>
      </c>
      <c r="F628" s="164">
        <v>372480</v>
      </c>
      <c r="G628" s="163">
        <v>3770</v>
      </c>
      <c r="H628" s="48">
        <f>IF($B628&lt;Input!$C$22,"n.m.",IF($B628=Input!$C$22,100,100*(1+(G628/INDEX(G$18:G$1845,MATCH(Input!$C$22,$B$18:$B$1845,0))-1))))</f>
        <v>94.25</v>
      </c>
      <c r="I628" s="46">
        <f t="shared" si="27"/>
        <v>2.6595744680850686E-3</v>
      </c>
      <c r="J628" s="50">
        <f>IF($B628&gt;=Input!$C$22,100,"n.m.")</f>
        <v>100</v>
      </c>
    </row>
    <row r="629" spans="2:10" x14ac:dyDescent="0.15">
      <c r="B629" s="33">
        <f t="shared" si="29"/>
        <v>43585</v>
      </c>
      <c r="C629" s="160">
        <v>76</v>
      </c>
      <c r="D629" s="44">
        <f>IF($B629&lt;Input!$C$22,"n.m.",IF($B629=Input!$C$22,100,100*(1+(C629/INDEX(C$18:C$1845,MATCH(Input!$C$22,$B$18:$B$1845,0))-1))))</f>
        <v>76</v>
      </c>
      <c r="E629" s="52">
        <f t="shared" si="28"/>
        <v>1.3333333333333419E-2</v>
      </c>
      <c r="F629" s="164">
        <v>338083</v>
      </c>
      <c r="G629" s="163">
        <v>3760</v>
      </c>
      <c r="H629" s="48">
        <f>IF($B629&lt;Input!$C$22,"n.m.",IF($B629=Input!$C$22,100,100*(1+(G629/INDEX(G$18:G$1845,MATCH(Input!$C$22,$B$18:$B$1845,0))-1))))</f>
        <v>94</v>
      </c>
      <c r="I629" s="46">
        <f t="shared" si="27"/>
        <v>2.666666666666595E-3</v>
      </c>
      <c r="J629" s="50">
        <f>IF($B629&gt;=Input!$C$22,100,"n.m.")</f>
        <v>100</v>
      </c>
    </row>
    <row r="630" spans="2:10" x14ac:dyDescent="0.15">
      <c r="B630" s="33">
        <f t="shared" si="29"/>
        <v>43584</v>
      </c>
      <c r="C630" s="160">
        <v>75</v>
      </c>
      <c r="D630" s="44">
        <f>IF($B630&lt;Input!$C$22,"n.m.",IF($B630=Input!$C$22,100,100*(1+(C630/INDEX(C$18:C$1845,MATCH(Input!$C$22,$B$18:$B$1845,0))-1))))</f>
        <v>75</v>
      </c>
      <c r="E630" s="52">
        <f t="shared" si="28"/>
        <v>1.3513513513513598E-2</v>
      </c>
      <c r="F630" s="164">
        <v>317692</v>
      </c>
      <c r="G630" s="163">
        <v>3750</v>
      </c>
      <c r="H630" s="48">
        <f>IF($B630&lt;Input!$C$22,"n.m.",IF($B630=Input!$C$22,100,100*(1+(G630/INDEX(G$18:G$1845,MATCH(Input!$C$22,$B$18:$B$1845,0))-1))))</f>
        <v>93.75</v>
      </c>
      <c r="I630" s="46">
        <f t="shared" si="27"/>
        <v>2.673796791443861E-3</v>
      </c>
      <c r="J630" s="50">
        <f>IF($B630&gt;=Input!$C$22,100,"n.m.")</f>
        <v>100</v>
      </c>
    </row>
    <row r="631" spans="2:10" x14ac:dyDescent="0.15">
      <c r="B631" s="33">
        <f t="shared" si="29"/>
        <v>43583</v>
      </c>
      <c r="C631" s="160">
        <v>74</v>
      </c>
      <c r="D631" s="44">
        <f>IF($B631&lt;Input!$C$22,"n.m.",IF($B631=Input!$C$22,100,100*(1+(C631/INDEX(C$18:C$1845,MATCH(Input!$C$22,$B$18:$B$1845,0))-1))))</f>
        <v>74</v>
      </c>
      <c r="E631" s="52">
        <f t="shared" si="28"/>
        <v>1.3698630136986356E-2</v>
      </c>
      <c r="F631" s="164">
        <v>351296</v>
      </c>
      <c r="G631" s="163">
        <v>3740</v>
      </c>
      <c r="H631" s="48">
        <f>IF($B631&lt;Input!$C$22,"n.m.",IF($B631=Input!$C$22,100,100*(1+(G631/INDEX(G$18:G$1845,MATCH(Input!$C$22,$B$18:$B$1845,0))-1))))</f>
        <v>93.5</v>
      </c>
      <c r="I631" s="46">
        <f t="shared" si="27"/>
        <v>2.6809651474530849E-3</v>
      </c>
      <c r="J631" s="50">
        <f>IF($B631&gt;=Input!$C$22,100,"n.m.")</f>
        <v>100</v>
      </c>
    </row>
    <row r="632" spans="2:10" x14ac:dyDescent="0.15">
      <c r="B632" s="33">
        <f t="shared" si="29"/>
        <v>43582</v>
      </c>
      <c r="C632" s="160">
        <v>73</v>
      </c>
      <c r="D632" s="44">
        <f>IF($B632&lt;Input!$C$22,"n.m.",IF($B632=Input!$C$22,100,100*(1+(C632/INDEX(C$18:C$1845,MATCH(Input!$C$22,$B$18:$B$1845,0))-1))))</f>
        <v>73</v>
      </c>
      <c r="E632" s="52">
        <f t="shared" si="28"/>
        <v>1.388888888888884E-2</v>
      </c>
      <c r="F632" s="164">
        <v>310848</v>
      </c>
      <c r="G632" s="163">
        <v>3730</v>
      </c>
      <c r="H632" s="48">
        <f>IF($B632&lt;Input!$C$22,"n.m.",IF($B632=Input!$C$22,100,100*(1+(G632/INDEX(G$18:G$1845,MATCH(Input!$C$22,$B$18:$B$1845,0))-1))))</f>
        <v>93.25</v>
      </c>
      <c r="I632" s="46">
        <f t="shared" si="27"/>
        <v>2.6881720430107503E-3</v>
      </c>
      <c r="J632" s="50">
        <f>IF($B632&gt;=Input!$C$22,100,"n.m.")</f>
        <v>100</v>
      </c>
    </row>
    <row r="633" spans="2:10" x14ac:dyDescent="0.15">
      <c r="B633" s="33">
        <f t="shared" si="29"/>
        <v>43581</v>
      </c>
      <c r="C633" s="160">
        <v>72</v>
      </c>
      <c r="D633" s="44">
        <f>IF($B633&lt;Input!$C$22,"n.m.",IF($B633=Input!$C$22,100,100*(1+(C633/INDEX(C$18:C$1845,MATCH(Input!$C$22,$B$18:$B$1845,0))-1))))</f>
        <v>72</v>
      </c>
      <c r="E633" s="52">
        <f t="shared" si="28"/>
        <v>1.4084507042253502E-2</v>
      </c>
      <c r="F633" s="164">
        <v>303095</v>
      </c>
      <c r="G633" s="163">
        <v>3720</v>
      </c>
      <c r="H633" s="48">
        <f>IF($B633&lt;Input!$C$22,"n.m.",IF($B633=Input!$C$22,100,100*(1+(G633/INDEX(G$18:G$1845,MATCH(Input!$C$22,$B$18:$B$1845,0))-1))))</f>
        <v>93</v>
      </c>
      <c r="I633" s="46">
        <f t="shared" si="27"/>
        <v>2.6954177897573484E-3</v>
      </c>
      <c r="J633" s="50">
        <f>IF($B633&gt;=Input!$C$22,100,"n.m.")</f>
        <v>100</v>
      </c>
    </row>
    <row r="634" spans="2:10" x14ac:dyDescent="0.15">
      <c r="B634" s="33">
        <f t="shared" si="29"/>
        <v>43580</v>
      </c>
      <c r="C634" s="160">
        <v>71</v>
      </c>
      <c r="D634" s="44">
        <f>IF($B634&lt;Input!$C$22,"n.m.",IF($B634=Input!$C$22,100,100*(1+(C634/INDEX(C$18:C$1845,MATCH(Input!$C$22,$B$18:$B$1845,0))-1))))</f>
        <v>71</v>
      </c>
      <c r="E634" s="52">
        <f t="shared" si="28"/>
        <v>1.4285714285714235E-2</v>
      </c>
      <c r="F634" s="164">
        <v>331928</v>
      </c>
      <c r="G634" s="163">
        <v>3710</v>
      </c>
      <c r="H634" s="48">
        <f>IF($B634&lt;Input!$C$22,"n.m.",IF($B634=Input!$C$22,100,100*(1+(G634/INDEX(G$18:G$1845,MATCH(Input!$C$22,$B$18:$B$1845,0))-1))))</f>
        <v>92.75</v>
      </c>
      <c r="I634" s="46">
        <f t="shared" si="27"/>
        <v>2.7027027027026751E-3</v>
      </c>
      <c r="J634" s="50">
        <f>IF($B634&gt;=Input!$C$22,100,"n.m.")</f>
        <v>100</v>
      </c>
    </row>
    <row r="635" spans="2:10" x14ac:dyDescent="0.15">
      <c r="B635" s="33">
        <f t="shared" si="29"/>
        <v>43579</v>
      </c>
      <c r="C635" s="160">
        <v>70</v>
      </c>
      <c r="D635" s="44">
        <f>IF($B635&lt;Input!$C$22,"n.m.",IF($B635=Input!$C$22,100,100*(1+(C635/INDEX(C$18:C$1845,MATCH(Input!$C$22,$B$18:$B$1845,0))-1))))</f>
        <v>70</v>
      </c>
      <c r="E635" s="52">
        <f t="shared" si="28"/>
        <v>1.449275362318847E-2</v>
      </c>
      <c r="F635" s="164">
        <v>353867</v>
      </c>
      <c r="G635" s="163">
        <v>3700</v>
      </c>
      <c r="H635" s="48">
        <f>IF($B635&lt;Input!$C$22,"n.m.",IF($B635=Input!$C$22,100,100*(1+(G635/INDEX(G$18:G$1845,MATCH(Input!$C$22,$B$18:$B$1845,0))-1))))</f>
        <v>92.5</v>
      </c>
      <c r="I635" s="46">
        <f t="shared" si="27"/>
        <v>2.7100271002709064E-3</v>
      </c>
      <c r="J635" s="50">
        <f>IF($B635&gt;=Input!$C$22,100,"n.m.")</f>
        <v>100</v>
      </c>
    </row>
    <row r="636" spans="2:10" x14ac:dyDescent="0.15">
      <c r="B636" s="33">
        <f t="shared" si="29"/>
        <v>43578</v>
      </c>
      <c r="C636" s="160">
        <v>69</v>
      </c>
      <c r="D636" s="44">
        <f>IF($B636&lt;Input!$C$22,"n.m.",IF($B636=Input!$C$22,100,100*(1+(C636/INDEX(C$18:C$1845,MATCH(Input!$C$22,$B$18:$B$1845,0))-1))))</f>
        <v>69</v>
      </c>
      <c r="E636" s="52">
        <f t="shared" si="28"/>
        <v>1.4705882352941124E-2</v>
      </c>
      <c r="F636" s="164">
        <v>219779</v>
      </c>
      <c r="G636" s="163">
        <v>3690</v>
      </c>
      <c r="H636" s="48">
        <f>IF($B636&lt;Input!$C$22,"n.m.",IF($B636=Input!$C$22,100,100*(1+(G636/INDEX(G$18:G$1845,MATCH(Input!$C$22,$B$18:$B$1845,0))-1))))</f>
        <v>92.25</v>
      </c>
      <c r="I636" s="46">
        <f t="shared" si="27"/>
        <v>2.7173913043478937E-3</v>
      </c>
      <c r="J636" s="50">
        <f>IF($B636&gt;=Input!$C$22,100,"n.m.")</f>
        <v>100</v>
      </c>
    </row>
    <row r="637" spans="2:10" x14ac:dyDescent="0.15">
      <c r="B637" s="33">
        <f t="shared" si="29"/>
        <v>43577</v>
      </c>
      <c r="C637" s="160">
        <v>68</v>
      </c>
      <c r="D637" s="44">
        <f>IF($B637&lt;Input!$C$22,"n.m.",IF($B637=Input!$C$22,100,100*(1+(C637/INDEX(C$18:C$1845,MATCH(Input!$C$22,$B$18:$B$1845,0))-1))))</f>
        <v>68</v>
      </c>
      <c r="E637" s="52">
        <f t="shared" si="28"/>
        <v>1.4925373134328401E-2</v>
      </c>
      <c r="F637" s="164">
        <v>419163</v>
      </c>
      <c r="G637" s="163">
        <v>3680</v>
      </c>
      <c r="H637" s="48">
        <f>IF($B637&lt;Input!$C$22,"n.m.",IF($B637=Input!$C$22,100,100*(1+(G637/INDEX(G$18:G$1845,MATCH(Input!$C$22,$B$18:$B$1845,0))-1))))</f>
        <v>92</v>
      </c>
      <c r="I637" s="46">
        <f t="shared" si="27"/>
        <v>2.7247956403269047E-3</v>
      </c>
      <c r="J637" s="50">
        <f>IF($B637&gt;=Input!$C$22,100,"n.m.")</f>
        <v>100</v>
      </c>
    </row>
    <row r="638" spans="2:10" x14ac:dyDescent="0.15">
      <c r="B638" s="33">
        <f t="shared" si="29"/>
        <v>43576</v>
      </c>
      <c r="C638" s="160">
        <v>67</v>
      </c>
      <c r="D638" s="44">
        <f>IF($B638&lt;Input!$C$22,"n.m.",IF($B638=Input!$C$22,100,100*(1+(C638/INDEX(C$18:C$1845,MATCH(Input!$C$22,$B$18:$B$1845,0))-1))))</f>
        <v>67</v>
      </c>
      <c r="E638" s="52">
        <f t="shared" si="28"/>
        <v>1.5151515151515138E-2</v>
      </c>
      <c r="F638" s="164">
        <v>426164</v>
      </c>
      <c r="G638" s="163">
        <v>3670</v>
      </c>
      <c r="H638" s="48">
        <f>IF($B638&lt;Input!$C$22,"n.m.",IF($B638=Input!$C$22,100,100*(1+(G638/INDEX(G$18:G$1845,MATCH(Input!$C$22,$B$18:$B$1845,0))-1))))</f>
        <v>91.75</v>
      </c>
      <c r="I638" s="46">
        <f t="shared" si="27"/>
        <v>2.732240437158362E-3</v>
      </c>
      <c r="J638" s="50">
        <f>IF($B638&gt;=Input!$C$22,100,"n.m.")</f>
        <v>100</v>
      </c>
    </row>
    <row r="639" spans="2:10" x14ac:dyDescent="0.15">
      <c r="B639" s="33">
        <f t="shared" si="29"/>
        <v>43575</v>
      </c>
      <c r="C639" s="160">
        <v>66</v>
      </c>
      <c r="D639" s="44">
        <f>IF($B639&lt;Input!$C$22,"n.m.",IF($B639=Input!$C$22,100,100*(1+(C639/INDEX(C$18:C$1845,MATCH(Input!$C$22,$B$18:$B$1845,0))-1))))</f>
        <v>66</v>
      </c>
      <c r="E639" s="52">
        <f t="shared" si="28"/>
        <v>1.538461538461533E-2</v>
      </c>
      <c r="F639" s="164">
        <v>295486</v>
      </c>
      <c r="G639" s="163">
        <v>3660</v>
      </c>
      <c r="H639" s="48">
        <f>IF($B639&lt;Input!$C$22,"n.m.",IF($B639=Input!$C$22,100,100*(1+(G639/INDEX(G$18:G$1845,MATCH(Input!$C$22,$B$18:$B$1845,0))-1))))</f>
        <v>91.5</v>
      </c>
      <c r="I639" s="46">
        <f t="shared" si="27"/>
        <v>2.73972602739736E-3</v>
      </c>
      <c r="J639" s="50">
        <f>IF($B639&gt;=Input!$C$22,100,"n.m.")</f>
        <v>100</v>
      </c>
    </row>
    <row r="640" spans="2:10" x14ac:dyDescent="0.15">
      <c r="B640" s="33">
        <f t="shared" si="29"/>
        <v>43574</v>
      </c>
      <c r="C640" s="160">
        <v>65</v>
      </c>
      <c r="D640" s="44">
        <f>IF($B640&lt;Input!$C$22,"n.m.",IF($B640=Input!$C$22,100,100*(1+(C640/INDEX(C$18:C$1845,MATCH(Input!$C$22,$B$18:$B$1845,0))-1))))</f>
        <v>65</v>
      </c>
      <c r="E640" s="52">
        <f t="shared" si="28"/>
        <v>1.5625E-2</v>
      </c>
      <c r="F640" s="164">
        <v>243812</v>
      </c>
      <c r="G640" s="163">
        <v>3650</v>
      </c>
      <c r="H640" s="48">
        <f>IF($B640&lt;Input!$C$22,"n.m.",IF($B640=Input!$C$22,100,100*(1+(G640/INDEX(G$18:G$1845,MATCH(Input!$C$22,$B$18:$B$1845,0))-1))))</f>
        <v>91.25</v>
      </c>
      <c r="I640" s="46">
        <f t="shared" si="27"/>
        <v>2.7472527472527375E-3</v>
      </c>
      <c r="J640" s="50">
        <f>IF($B640&gt;=Input!$C$22,100,"n.m.")</f>
        <v>100</v>
      </c>
    </row>
    <row r="641" spans="2:10" x14ac:dyDescent="0.15">
      <c r="B641" s="33">
        <f t="shared" si="29"/>
        <v>43573</v>
      </c>
      <c r="C641" s="160">
        <v>64</v>
      </c>
      <c r="D641" s="44">
        <f>IF($B641&lt;Input!$C$22,"n.m.",IF($B641=Input!$C$22,100,100*(1+(C641/INDEX(C$18:C$1845,MATCH(Input!$C$22,$B$18:$B$1845,0))-1))))</f>
        <v>64</v>
      </c>
      <c r="E641" s="52">
        <f t="shared" si="28"/>
        <v>1.5873015873015817E-2</v>
      </c>
      <c r="F641" s="164">
        <v>447750</v>
      </c>
      <c r="G641" s="163">
        <v>3640</v>
      </c>
      <c r="H641" s="48">
        <f>IF($B641&lt;Input!$C$22,"n.m.",IF($B641=Input!$C$22,100,100*(1+(G641/INDEX(G$18:G$1845,MATCH(Input!$C$22,$B$18:$B$1845,0))-1))))</f>
        <v>91</v>
      </c>
      <c r="I641" s="46">
        <f t="shared" si="27"/>
        <v>2.7548209366390353E-3</v>
      </c>
      <c r="J641" s="50">
        <f>IF($B641&gt;=Input!$C$22,100,"n.m.")</f>
        <v>100</v>
      </c>
    </row>
    <row r="642" spans="2:10" x14ac:dyDescent="0.15">
      <c r="B642" s="33">
        <f t="shared" si="29"/>
        <v>43572</v>
      </c>
      <c r="C642" s="160">
        <v>63</v>
      </c>
      <c r="D642" s="44">
        <f>IF($B642&lt;Input!$C$22,"n.m.",IF($B642=Input!$C$22,100,100*(1+(C642/INDEX(C$18:C$1845,MATCH(Input!$C$22,$B$18:$B$1845,0))-1))))</f>
        <v>63</v>
      </c>
      <c r="E642" s="52">
        <f t="shared" si="28"/>
        <v>1.6129032258064502E-2</v>
      </c>
      <c r="F642" s="164">
        <v>228292</v>
      </c>
      <c r="G642" s="163">
        <v>3630</v>
      </c>
      <c r="H642" s="48">
        <f>IF($B642&lt;Input!$C$22,"n.m.",IF($B642=Input!$C$22,100,100*(1+(G642/INDEX(G$18:G$1845,MATCH(Input!$C$22,$B$18:$B$1845,0))-1))))</f>
        <v>90.75</v>
      </c>
      <c r="I642" s="46">
        <f t="shared" si="27"/>
        <v>2.7624309392264568E-3</v>
      </c>
      <c r="J642" s="50">
        <f>IF($B642&gt;=Input!$C$22,100,"n.m.")</f>
        <v>100</v>
      </c>
    </row>
    <row r="643" spans="2:10" x14ac:dyDescent="0.15">
      <c r="B643" s="33">
        <f t="shared" si="29"/>
        <v>43571</v>
      </c>
      <c r="C643" s="160">
        <v>62</v>
      </c>
      <c r="D643" s="44">
        <f>IF($B643&lt;Input!$C$22,"n.m.",IF($B643=Input!$C$22,100,100*(1+(C643/INDEX(C$18:C$1845,MATCH(Input!$C$22,$B$18:$B$1845,0))-1))))</f>
        <v>62</v>
      </c>
      <c r="E643" s="52">
        <f t="shared" si="28"/>
        <v>1.6393442622950838E-2</v>
      </c>
      <c r="F643" s="164">
        <v>442234</v>
      </c>
      <c r="G643" s="163">
        <v>3620</v>
      </c>
      <c r="H643" s="48">
        <f>IF($B643&lt;Input!$C$22,"n.m.",IF($B643=Input!$C$22,100,100*(1+(G643/INDEX(G$18:G$1845,MATCH(Input!$C$22,$B$18:$B$1845,0))-1))))</f>
        <v>90.5</v>
      </c>
      <c r="I643" s="46">
        <f t="shared" si="27"/>
        <v>2.7700831024930483E-3</v>
      </c>
      <c r="J643" s="50">
        <f>IF($B643&gt;=Input!$C$22,100,"n.m.")</f>
        <v>100</v>
      </c>
    </row>
    <row r="644" spans="2:10" x14ac:dyDescent="0.15">
      <c r="B644" s="33">
        <f t="shared" si="29"/>
        <v>43570</v>
      </c>
      <c r="C644" s="160">
        <v>61</v>
      </c>
      <c r="D644" s="44">
        <f>IF($B644&lt;Input!$C$22,"n.m.",IF($B644=Input!$C$22,100,100*(1+(C644/INDEX(C$18:C$1845,MATCH(Input!$C$22,$B$18:$B$1845,0))-1))))</f>
        <v>61</v>
      </c>
      <c r="E644" s="52">
        <f t="shared" si="28"/>
        <v>1.6666666666666607E-2</v>
      </c>
      <c r="F644" s="164">
        <v>470742</v>
      </c>
      <c r="G644" s="163">
        <v>3610</v>
      </c>
      <c r="H644" s="48">
        <f>IF($B644&lt;Input!$C$22,"n.m.",IF($B644=Input!$C$22,100,100*(1+(G644/INDEX(G$18:G$1845,MATCH(Input!$C$22,$B$18:$B$1845,0))-1))))</f>
        <v>90.25</v>
      </c>
      <c r="I644" s="46">
        <f t="shared" si="27"/>
        <v>2.7777777777777679E-3</v>
      </c>
      <c r="J644" s="50">
        <f>IF($B644&gt;=Input!$C$22,100,"n.m.")</f>
        <v>100</v>
      </c>
    </row>
    <row r="645" spans="2:10" x14ac:dyDescent="0.15">
      <c r="B645" s="33">
        <f t="shared" si="29"/>
        <v>43569</v>
      </c>
      <c r="C645" s="160">
        <v>60</v>
      </c>
      <c r="D645" s="44">
        <f>IF($B645&lt;Input!$C$22,"n.m.",IF($B645=Input!$C$22,100,100*(1+(C645/INDEX(C$18:C$1845,MATCH(Input!$C$22,$B$18:$B$1845,0))-1))))</f>
        <v>60</v>
      </c>
      <c r="E645" s="52">
        <f t="shared" si="28"/>
        <v>1.6949152542372836E-2</v>
      </c>
      <c r="F645" s="164">
        <v>300400</v>
      </c>
      <c r="G645" s="163">
        <v>3600</v>
      </c>
      <c r="H645" s="48">
        <f>IF($B645&lt;Input!$C$22,"n.m.",IF($B645=Input!$C$22,100,100*(1+(G645/INDEX(G$18:G$1845,MATCH(Input!$C$22,$B$18:$B$1845,0))-1))))</f>
        <v>90</v>
      </c>
      <c r="I645" s="46">
        <f t="shared" si="27"/>
        <v>2.7855153203342198E-3</v>
      </c>
      <c r="J645" s="50">
        <f>IF($B645&gt;=Input!$C$22,100,"n.m.")</f>
        <v>100</v>
      </c>
    </row>
    <row r="646" spans="2:10" x14ac:dyDescent="0.15">
      <c r="B646" s="33">
        <f t="shared" si="29"/>
        <v>43568</v>
      </c>
      <c r="C646" s="160">
        <v>59</v>
      </c>
      <c r="D646" s="44">
        <f>IF($B646&lt;Input!$C$22,"n.m.",IF($B646=Input!$C$22,100,100*(1+(C646/INDEX(C$18:C$1845,MATCH(Input!$C$22,$B$18:$B$1845,0))-1))))</f>
        <v>59</v>
      </c>
      <c r="E646" s="52">
        <f t="shared" si="28"/>
        <v>1.7241379310344751E-2</v>
      </c>
      <c r="F646" s="164">
        <v>385440</v>
      </c>
      <c r="G646" s="163">
        <v>3590</v>
      </c>
      <c r="H646" s="48">
        <f>IF($B646&lt;Input!$C$22,"n.m.",IF($B646=Input!$C$22,100,100*(1+(G646/INDEX(G$18:G$1845,MATCH(Input!$C$22,$B$18:$B$1845,0))-1))))</f>
        <v>89.75</v>
      </c>
      <c r="I646" s="46">
        <f t="shared" si="27"/>
        <v>2.7932960893854997E-3</v>
      </c>
      <c r="J646" s="50">
        <f>IF($B646&gt;=Input!$C$22,100,"n.m.")</f>
        <v>100</v>
      </c>
    </row>
    <row r="647" spans="2:10" x14ac:dyDescent="0.15">
      <c r="B647" s="33">
        <f t="shared" si="29"/>
        <v>43567</v>
      </c>
      <c r="C647" s="160">
        <v>58</v>
      </c>
      <c r="D647" s="44">
        <f>IF($B647&lt;Input!$C$22,"n.m.",IF($B647=Input!$C$22,100,100*(1+(C647/INDEX(C$18:C$1845,MATCH(Input!$C$22,$B$18:$B$1845,0))-1))))</f>
        <v>57.999999999999993</v>
      </c>
      <c r="E647" s="52">
        <f t="shared" si="28"/>
        <v>1.7543859649122862E-2</v>
      </c>
      <c r="F647" s="164">
        <v>333486</v>
      </c>
      <c r="G647" s="163">
        <v>3580</v>
      </c>
      <c r="H647" s="48">
        <f>IF($B647&lt;Input!$C$22,"n.m.",IF($B647=Input!$C$22,100,100*(1+(G647/INDEX(G$18:G$1845,MATCH(Input!$C$22,$B$18:$B$1845,0))-1))))</f>
        <v>89.5</v>
      </c>
      <c r="I647" s="46">
        <f t="shared" si="27"/>
        <v>2.8011204481792618E-3</v>
      </c>
      <c r="J647" s="50">
        <f>IF($B647&gt;=Input!$C$22,100,"n.m.")</f>
        <v>100</v>
      </c>
    </row>
    <row r="648" spans="2:10" x14ac:dyDescent="0.15">
      <c r="B648" s="33">
        <f t="shared" si="29"/>
        <v>43566</v>
      </c>
      <c r="C648" s="160">
        <v>57</v>
      </c>
      <c r="D648" s="44">
        <f>IF($B648&lt;Input!$C$22,"n.m.",IF($B648=Input!$C$22,100,100*(1+(C648/INDEX(C$18:C$1845,MATCH(Input!$C$22,$B$18:$B$1845,0))-1))))</f>
        <v>56.999999999999993</v>
      </c>
      <c r="E648" s="52">
        <f t="shared" si="28"/>
        <v>1.7857142857142794E-2</v>
      </c>
      <c r="F648" s="164">
        <v>317717</v>
      </c>
      <c r="G648" s="163">
        <v>3570</v>
      </c>
      <c r="H648" s="48">
        <f>IF($B648&lt;Input!$C$22,"n.m.",IF($B648=Input!$C$22,100,100*(1+(G648/INDEX(G$18:G$1845,MATCH(Input!$C$22,$B$18:$B$1845,0))-1))))</f>
        <v>89.25</v>
      </c>
      <c r="I648" s="46">
        <f t="shared" si="27"/>
        <v>2.8089887640450062E-3</v>
      </c>
      <c r="J648" s="50">
        <f>IF($B648&gt;=Input!$C$22,100,"n.m.")</f>
        <v>100</v>
      </c>
    </row>
    <row r="649" spans="2:10" x14ac:dyDescent="0.15">
      <c r="B649" s="33">
        <f t="shared" si="29"/>
        <v>43565</v>
      </c>
      <c r="C649" s="160">
        <v>56</v>
      </c>
      <c r="D649" s="44">
        <f>IF($B649&lt;Input!$C$22,"n.m.",IF($B649=Input!$C$22,100,100*(1+(C649/INDEX(C$18:C$1845,MATCH(Input!$C$22,$B$18:$B$1845,0))-1))))</f>
        <v>56.000000000000007</v>
      </c>
      <c r="E649" s="52">
        <f t="shared" si="28"/>
        <v>1.8181818181818077E-2</v>
      </c>
      <c r="F649" s="164">
        <v>216967</v>
      </c>
      <c r="G649" s="163">
        <v>3560</v>
      </c>
      <c r="H649" s="48">
        <f>IF($B649&lt;Input!$C$22,"n.m.",IF($B649=Input!$C$22,100,100*(1+(G649/INDEX(G$18:G$1845,MATCH(Input!$C$22,$B$18:$B$1845,0))-1))))</f>
        <v>89</v>
      </c>
      <c r="I649" s="46">
        <f t="shared" si="27"/>
        <v>2.8169014084507005E-3</v>
      </c>
      <c r="J649" s="50">
        <f>IF($B649&gt;=Input!$C$22,100,"n.m.")</f>
        <v>100</v>
      </c>
    </row>
    <row r="650" spans="2:10" x14ac:dyDescent="0.15">
      <c r="B650" s="33">
        <f t="shared" si="29"/>
        <v>43564</v>
      </c>
      <c r="C650" s="160">
        <v>55</v>
      </c>
      <c r="D650" s="44">
        <f>IF($B650&lt;Input!$C$22,"n.m.",IF($B650=Input!$C$22,100,100*(1+(C650/INDEX(C$18:C$1845,MATCH(Input!$C$22,$B$18:$B$1845,0))-1))))</f>
        <v>55.000000000000007</v>
      </c>
      <c r="E650" s="52">
        <f t="shared" si="28"/>
        <v>1.8518518518518601E-2</v>
      </c>
      <c r="F650" s="164">
        <v>467804</v>
      </c>
      <c r="G650" s="163">
        <v>3550</v>
      </c>
      <c r="H650" s="48">
        <f>IF($B650&lt;Input!$C$22,"n.m.",IF($B650=Input!$C$22,100,100*(1+(G650/INDEX(G$18:G$1845,MATCH(Input!$C$22,$B$18:$B$1845,0))-1))))</f>
        <v>88.75</v>
      </c>
      <c r="I650" s="46">
        <f t="shared" si="27"/>
        <v>2.8248587570620654E-3</v>
      </c>
      <c r="J650" s="50">
        <f>IF($B650&gt;=Input!$C$22,100,"n.m.")</f>
        <v>100</v>
      </c>
    </row>
    <row r="651" spans="2:10" x14ac:dyDescent="0.15">
      <c r="B651" s="33">
        <f t="shared" si="29"/>
        <v>43563</v>
      </c>
      <c r="C651" s="160">
        <v>54</v>
      </c>
      <c r="D651" s="44">
        <f>IF($B651&lt;Input!$C$22,"n.m.",IF($B651=Input!$C$22,100,100*(1+(C651/INDEX(C$18:C$1845,MATCH(Input!$C$22,$B$18:$B$1845,0))-1))))</f>
        <v>54</v>
      </c>
      <c r="E651" s="52">
        <f t="shared" si="28"/>
        <v>1.8867924528301883E-2</v>
      </c>
      <c r="F651" s="164">
        <v>327647</v>
      </c>
      <c r="G651" s="163">
        <v>3540</v>
      </c>
      <c r="H651" s="48">
        <f>IF($B651&lt;Input!$C$22,"n.m.",IF($B651=Input!$C$22,100,100*(1+(G651/INDEX(G$18:G$1845,MATCH(Input!$C$22,$B$18:$B$1845,0))-1))))</f>
        <v>88.5</v>
      </c>
      <c r="I651" s="46">
        <f t="shared" si="27"/>
        <v>2.8328611898016387E-3</v>
      </c>
      <c r="J651" s="50">
        <f>IF($B651&gt;=Input!$C$22,100,"n.m.")</f>
        <v>100</v>
      </c>
    </row>
    <row r="652" spans="2:10" x14ac:dyDescent="0.15">
      <c r="B652" s="33">
        <f t="shared" si="29"/>
        <v>43562</v>
      </c>
      <c r="C652" s="160">
        <v>53</v>
      </c>
      <c r="D652" s="44">
        <f>IF($B652&lt;Input!$C$22,"n.m.",IF($B652=Input!$C$22,100,100*(1+(C652/INDEX(C$18:C$1845,MATCH(Input!$C$22,$B$18:$B$1845,0))-1))))</f>
        <v>53</v>
      </c>
      <c r="E652" s="52">
        <f t="shared" si="28"/>
        <v>1.9230769230769162E-2</v>
      </c>
      <c r="F652" s="164">
        <v>487395</v>
      </c>
      <c r="G652" s="163">
        <v>3530</v>
      </c>
      <c r="H652" s="48">
        <f>IF($B652&lt;Input!$C$22,"n.m.",IF($B652=Input!$C$22,100,100*(1+(G652/INDEX(G$18:G$1845,MATCH(Input!$C$22,$B$18:$B$1845,0))-1))))</f>
        <v>88.25</v>
      </c>
      <c r="I652" s="46">
        <f t="shared" si="27"/>
        <v>2.8409090909091717E-3</v>
      </c>
      <c r="J652" s="50">
        <f>IF($B652&gt;=Input!$C$22,100,"n.m.")</f>
        <v>100</v>
      </c>
    </row>
    <row r="653" spans="2:10" x14ac:dyDescent="0.15">
      <c r="B653" s="33">
        <f t="shared" si="29"/>
        <v>43561</v>
      </c>
      <c r="C653" s="160">
        <v>52</v>
      </c>
      <c r="D653" s="44">
        <f>IF($B653&lt;Input!$C$22,"n.m.",IF($B653=Input!$C$22,100,100*(1+(C653/INDEX(C$18:C$1845,MATCH(Input!$C$22,$B$18:$B$1845,0))-1))))</f>
        <v>52</v>
      </c>
      <c r="E653" s="52">
        <f t="shared" si="28"/>
        <v>1.9607843137254832E-2</v>
      </c>
      <c r="F653" s="164">
        <v>498853</v>
      </c>
      <c r="G653" s="163">
        <v>3520</v>
      </c>
      <c r="H653" s="48">
        <f>IF($B653&lt;Input!$C$22,"n.m.",IF($B653=Input!$C$22,100,100*(1+(G653/INDEX(G$18:G$1845,MATCH(Input!$C$22,$B$18:$B$1845,0))-1))))</f>
        <v>88</v>
      </c>
      <c r="I653" s="46">
        <f t="shared" si="27"/>
        <v>2.8490028490029129E-3</v>
      </c>
      <c r="J653" s="50">
        <f>IF($B653&gt;=Input!$C$22,100,"n.m.")</f>
        <v>100</v>
      </c>
    </row>
    <row r="654" spans="2:10" x14ac:dyDescent="0.15">
      <c r="B654" s="33">
        <f t="shared" si="29"/>
        <v>43560</v>
      </c>
      <c r="C654" s="160">
        <v>51</v>
      </c>
      <c r="D654" s="44">
        <f>IF($B654&lt;Input!$C$22,"n.m.",IF($B654=Input!$C$22,100,100*(1+(C654/INDEX(C$18:C$1845,MATCH(Input!$C$22,$B$18:$B$1845,0))-1))))</f>
        <v>51</v>
      </c>
      <c r="E654" s="52">
        <f t="shared" si="28"/>
        <v>2.0000000000000018E-2</v>
      </c>
      <c r="F654" s="164">
        <v>465268</v>
      </c>
      <c r="G654" s="163">
        <v>3510</v>
      </c>
      <c r="H654" s="48">
        <f>IF($B654&lt;Input!$C$22,"n.m.",IF($B654=Input!$C$22,100,100*(1+(G654/INDEX(G$18:G$1845,MATCH(Input!$C$22,$B$18:$B$1845,0))-1))))</f>
        <v>87.75</v>
      </c>
      <c r="I654" s="46">
        <f t="shared" si="27"/>
        <v>2.8571428571428914E-3</v>
      </c>
      <c r="J654" s="50">
        <f>IF($B654&gt;=Input!$C$22,100,"n.m.")</f>
        <v>100</v>
      </c>
    </row>
    <row r="655" spans="2:10" x14ac:dyDescent="0.15">
      <c r="B655" s="33">
        <f t="shared" si="29"/>
        <v>43559</v>
      </c>
      <c r="C655" s="160">
        <v>50</v>
      </c>
      <c r="D655" s="44">
        <f>IF($B655&lt;Input!$C$22,"n.m.",IF($B655=Input!$C$22,100,100*(1+(C655/INDEX(C$18:C$1845,MATCH(Input!$C$22,$B$18:$B$1845,0))-1))))</f>
        <v>50</v>
      </c>
      <c r="E655" s="52">
        <f t="shared" si="28"/>
        <v>-1.9607843137254943E-2</v>
      </c>
      <c r="F655" s="164">
        <v>231519</v>
      </c>
      <c r="G655" s="163">
        <v>3500</v>
      </c>
      <c r="H655" s="48">
        <f>IF($B655&lt;Input!$C$22,"n.m.",IF($B655=Input!$C$22,100,100*(1+(G655/INDEX(G$18:G$1845,MATCH(Input!$C$22,$B$18:$B$1845,0))-1))))</f>
        <v>87.5</v>
      </c>
      <c r="I655" s="46">
        <f t="shared" si="27"/>
        <v>-2.8490028490028019E-3</v>
      </c>
      <c r="J655" s="50">
        <f>IF($B655&gt;=Input!$C$22,100,"n.m.")</f>
        <v>100</v>
      </c>
    </row>
    <row r="656" spans="2:10" x14ac:dyDescent="0.15">
      <c r="B656" s="33">
        <f t="shared" si="29"/>
        <v>43558</v>
      </c>
      <c r="C656" s="160">
        <v>51</v>
      </c>
      <c r="D656" s="44">
        <f>IF($B656&lt;Input!$C$22,"n.m.",IF($B656=Input!$C$22,100,100*(1+(C656/INDEX(C$18:C$1845,MATCH(Input!$C$22,$B$18:$B$1845,0))-1))))</f>
        <v>51</v>
      </c>
      <c r="E656" s="52">
        <f t="shared" si="28"/>
        <v>-1.9230769230769273E-2</v>
      </c>
      <c r="F656" s="164">
        <v>235211</v>
      </c>
      <c r="G656" s="163">
        <v>3510</v>
      </c>
      <c r="H656" s="48">
        <f>IF($B656&lt;Input!$C$22,"n.m.",IF($B656=Input!$C$22,100,100*(1+(G656/INDEX(G$18:G$1845,MATCH(Input!$C$22,$B$18:$B$1845,0))-1))))</f>
        <v>87.75</v>
      </c>
      <c r="I656" s="46">
        <f t="shared" si="27"/>
        <v>-2.8409090909090606E-3</v>
      </c>
      <c r="J656" s="50">
        <f>IF($B656&gt;=Input!$C$22,100,"n.m.")</f>
        <v>100</v>
      </c>
    </row>
    <row r="657" spans="2:10" x14ac:dyDescent="0.15">
      <c r="B657" s="33">
        <f t="shared" si="29"/>
        <v>43557</v>
      </c>
      <c r="C657" s="160">
        <v>52</v>
      </c>
      <c r="D657" s="44">
        <f>IF($B657&lt;Input!$C$22,"n.m.",IF($B657=Input!$C$22,100,100*(1+(C657/INDEX(C$18:C$1845,MATCH(Input!$C$22,$B$18:$B$1845,0))-1))))</f>
        <v>52</v>
      </c>
      <c r="E657" s="52">
        <f t="shared" si="28"/>
        <v>-1.8867924528301883E-2</v>
      </c>
      <c r="F657" s="164">
        <v>299823</v>
      </c>
      <c r="G657" s="163">
        <v>3520</v>
      </c>
      <c r="H657" s="48">
        <f>IF($B657&lt;Input!$C$22,"n.m.",IF($B657=Input!$C$22,100,100*(1+(G657/INDEX(G$18:G$1845,MATCH(Input!$C$22,$B$18:$B$1845,0))-1))))</f>
        <v>88</v>
      </c>
      <c r="I657" s="46">
        <f t="shared" si="27"/>
        <v>-2.8328611898017497E-3</v>
      </c>
      <c r="J657" s="50">
        <f>IF($B657&gt;=Input!$C$22,100,"n.m.")</f>
        <v>100</v>
      </c>
    </row>
    <row r="658" spans="2:10" x14ac:dyDescent="0.15">
      <c r="B658" s="33">
        <f t="shared" si="29"/>
        <v>43556</v>
      </c>
      <c r="C658" s="160">
        <v>53</v>
      </c>
      <c r="D658" s="44">
        <f>IF($B658&lt;Input!$C$22,"n.m.",IF($B658=Input!$C$22,100,100*(1+(C658/INDEX(C$18:C$1845,MATCH(Input!$C$22,$B$18:$B$1845,0))-1))))</f>
        <v>53</v>
      </c>
      <c r="E658" s="52">
        <f t="shared" si="28"/>
        <v>-1.851851851851849E-2</v>
      </c>
      <c r="F658" s="164">
        <v>475317</v>
      </c>
      <c r="G658" s="163">
        <v>3530</v>
      </c>
      <c r="H658" s="48">
        <f>IF($B658&lt;Input!$C$22,"n.m.",IF($B658=Input!$C$22,100,100*(1+(G658/INDEX(G$18:G$1845,MATCH(Input!$C$22,$B$18:$B$1845,0))-1))))</f>
        <v>88.25</v>
      </c>
      <c r="I658" s="46">
        <f t="shared" ref="I658:I721" si="30">G658/G659-1</f>
        <v>-2.8248587570621764E-3</v>
      </c>
      <c r="J658" s="50">
        <f>IF($B658&gt;=Input!$C$22,100,"n.m.")</f>
        <v>100</v>
      </c>
    </row>
    <row r="659" spans="2:10" x14ac:dyDescent="0.15">
      <c r="B659" s="33">
        <f t="shared" si="29"/>
        <v>43555</v>
      </c>
      <c r="C659" s="160">
        <v>54</v>
      </c>
      <c r="D659" s="44">
        <f>IF($B659&lt;Input!$C$22,"n.m.",IF($B659=Input!$C$22,100,100*(1+(C659/INDEX(C$18:C$1845,MATCH(Input!$C$22,$B$18:$B$1845,0))-1))))</f>
        <v>54</v>
      </c>
      <c r="E659" s="52">
        <f t="shared" ref="E659:E722" si="31">C659/C660-1</f>
        <v>-1.8181818181818188E-2</v>
      </c>
      <c r="F659" s="164">
        <v>397372</v>
      </c>
      <c r="G659" s="163">
        <v>3540</v>
      </c>
      <c r="H659" s="48">
        <f>IF($B659&lt;Input!$C$22,"n.m.",IF($B659=Input!$C$22,100,100*(1+(G659/INDEX(G$18:G$1845,MATCH(Input!$C$22,$B$18:$B$1845,0))-1))))</f>
        <v>88.5</v>
      </c>
      <c r="I659" s="46">
        <f t="shared" si="30"/>
        <v>-2.8169014084507005E-3</v>
      </c>
      <c r="J659" s="50">
        <f>IF($B659&gt;=Input!$C$22,100,"n.m.")</f>
        <v>100</v>
      </c>
    </row>
    <row r="660" spans="2:10" x14ac:dyDescent="0.15">
      <c r="B660" s="33">
        <f t="shared" ref="B660:B723" si="32">B659-1</f>
        <v>43554</v>
      </c>
      <c r="C660" s="160">
        <v>55</v>
      </c>
      <c r="D660" s="44">
        <f>IF($B660&lt;Input!$C$22,"n.m.",IF($B660=Input!$C$22,100,100*(1+(C660/INDEX(C$18:C$1845,MATCH(Input!$C$22,$B$18:$B$1845,0))-1))))</f>
        <v>55.000000000000007</v>
      </c>
      <c r="E660" s="52">
        <f t="shared" si="31"/>
        <v>-1.7857142857142905E-2</v>
      </c>
      <c r="F660" s="164">
        <v>223529</v>
      </c>
      <c r="G660" s="163">
        <v>3550</v>
      </c>
      <c r="H660" s="48">
        <f>IF($B660&lt;Input!$C$22,"n.m.",IF($B660=Input!$C$22,100,100*(1+(G660/INDEX(G$18:G$1845,MATCH(Input!$C$22,$B$18:$B$1845,0))-1))))</f>
        <v>88.75</v>
      </c>
      <c r="I660" s="46">
        <f t="shared" si="30"/>
        <v>-2.8089887640448952E-3</v>
      </c>
      <c r="J660" s="50">
        <f>IF($B660&gt;=Input!$C$22,100,"n.m.")</f>
        <v>100</v>
      </c>
    </row>
    <row r="661" spans="2:10" x14ac:dyDescent="0.15">
      <c r="B661" s="33">
        <f t="shared" si="32"/>
        <v>43553</v>
      </c>
      <c r="C661" s="160">
        <v>56</v>
      </c>
      <c r="D661" s="44">
        <f>IF($B661&lt;Input!$C$22,"n.m.",IF($B661=Input!$C$22,100,100*(1+(C661/INDEX(C$18:C$1845,MATCH(Input!$C$22,$B$18:$B$1845,0))-1))))</f>
        <v>56.000000000000007</v>
      </c>
      <c r="E661" s="52">
        <f t="shared" si="31"/>
        <v>-1.7543859649122862E-2</v>
      </c>
      <c r="F661" s="164">
        <v>326658</v>
      </c>
      <c r="G661" s="163">
        <v>3560</v>
      </c>
      <c r="H661" s="48">
        <f>IF($B661&lt;Input!$C$22,"n.m.",IF($B661=Input!$C$22,100,100*(1+(G661/INDEX(G$18:G$1845,MATCH(Input!$C$22,$B$18:$B$1845,0))-1))))</f>
        <v>89</v>
      </c>
      <c r="I661" s="46">
        <f t="shared" si="30"/>
        <v>-2.8011204481792618E-3</v>
      </c>
      <c r="J661" s="50">
        <f>IF($B661&gt;=Input!$C$22,100,"n.m.")</f>
        <v>100</v>
      </c>
    </row>
    <row r="662" spans="2:10" x14ac:dyDescent="0.15">
      <c r="B662" s="33">
        <f t="shared" si="32"/>
        <v>43552</v>
      </c>
      <c r="C662" s="160">
        <v>57</v>
      </c>
      <c r="D662" s="44">
        <f>IF($B662&lt;Input!$C$22,"n.m.",IF($B662=Input!$C$22,100,100*(1+(C662/INDEX(C$18:C$1845,MATCH(Input!$C$22,$B$18:$B$1845,0))-1))))</f>
        <v>56.999999999999993</v>
      </c>
      <c r="E662" s="52">
        <f t="shared" si="31"/>
        <v>-1.7241379310344862E-2</v>
      </c>
      <c r="F662" s="164">
        <v>422583</v>
      </c>
      <c r="G662" s="163">
        <v>3570</v>
      </c>
      <c r="H662" s="48">
        <f>IF($B662&lt;Input!$C$22,"n.m.",IF($B662=Input!$C$22,100,100*(1+(G662/INDEX(G$18:G$1845,MATCH(Input!$C$22,$B$18:$B$1845,0))-1))))</f>
        <v>89.25</v>
      </c>
      <c r="I662" s="46">
        <f t="shared" si="30"/>
        <v>-2.7932960893854997E-3</v>
      </c>
      <c r="J662" s="50">
        <f>IF($B662&gt;=Input!$C$22,100,"n.m.")</f>
        <v>100</v>
      </c>
    </row>
    <row r="663" spans="2:10" x14ac:dyDescent="0.15">
      <c r="B663" s="33">
        <f t="shared" si="32"/>
        <v>43551</v>
      </c>
      <c r="C663" s="160">
        <v>58</v>
      </c>
      <c r="D663" s="44">
        <f>IF($B663&lt;Input!$C$22,"n.m.",IF($B663=Input!$C$22,100,100*(1+(C663/INDEX(C$18:C$1845,MATCH(Input!$C$22,$B$18:$B$1845,0))-1))))</f>
        <v>57.999999999999993</v>
      </c>
      <c r="E663" s="52">
        <f t="shared" si="31"/>
        <v>-1.6949152542372836E-2</v>
      </c>
      <c r="F663" s="164">
        <v>297946</v>
      </c>
      <c r="G663" s="163">
        <v>3580</v>
      </c>
      <c r="H663" s="48">
        <f>IF($B663&lt;Input!$C$22,"n.m.",IF($B663=Input!$C$22,100,100*(1+(G663/INDEX(G$18:G$1845,MATCH(Input!$C$22,$B$18:$B$1845,0))-1))))</f>
        <v>89.5</v>
      </c>
      <c r="I663" s="46">
        <f t="shared" si="30"/>
        <v>-2.7855153203342198E-3</v>
      </c>
      <c r="J663" s="50">
        <f>IF($B663&gt;=Input!$C$22,100,"n.m.")</f>
        <v>100</v>
      </c>
    </row>
    <row r="664" spans="2:10" x14ac:dyDescent="0.15">
      <c r="B664" s="33">
        <f t="shared" si="32"/>
        <v>43550</v>
      </c>
      <c r="C664" s="160">
        <v>59</v>
      </c>
      <c r="D664" s="44">
        <f>IF($B664&lt;Input!$C$22,"n.m.",IF($B664=Input!$C$22,100,100*(1+(C664/INDEX(C$18:C$1845,MATCH(Input!$C$22,$B$18:$B$1845,0))-1))))</f>
        <v>59</v>
      </c>
      <c r="E664" s="52">
        <f t="shared" si="31"/>
        <v>-1.6666666666666718E-2</v>
      </c>
      <c r="F664" s="164">
        <v>357625</v>
      </c>
      <c r="G664" s="163">
        <v>3590</v>
      </c>
      <c r="H664" s="48">
        <f>IF($B664&lt;Input!$C$22,"n.m.",IF($B664=Input!$C$22,100,100*(1+(G664/INDEX(G$18:G$1845,MATCH(Input!$C$22,$B$18:$B$1845,0))-1))))</f>
        <v>89.75</v>
      </c>
      <c r="I664" s="46">
        <f t="shared" si="30"/>
        <v>-2.7777777777777679E-3</v>
      </c>
      <c r="J664" s="50">
        <f>IF($B664&gt;=Input!$C$22,100,"n.m.")</f>
        <v>100</v>
      </c>
    </row>
    <row r="665" spans="2:10" x14ac:dyDescent="0.15">
      <c r="B665" s="33">
        <f t="shared" si="32"/>
        <v>43549</v>
      </c>
      <c r="C665" s="160">
        <v>60</v>
      </c>
      <c r="D665" s="44">
        <f>IF($B665&lt;Input!$C$22,"n.m.",IF($B665=Input!$C$22,100,100*(1+(C665/INDEX(C$18:C$1845,MATCH(Input!$C$22,$B$18:$B$1845,0))-1))))</f>
        <v>60</v>
      </c>
      <c r="E665" s="52">
        <f t="shared" si="31"/>
        <v>-1.6393442622950838E-2</v>
      </c>
      <c r="F665" s="164">
        <v>370460</v>
      </c>
      <c r="G665" s="163">
        <v>3600</v>
      </c>
      <c r="H665" s="48">
        <f>IF($B665&lt;Input!$C$22,"n.m.",IF($B665=Input!$C$22,100,100*(1+(G665/INDEX(G$18:G$1845,MATCH(Input!$C$22,$B$18:$B$1845,0))-1))))</f>
        <v>90</v>
      </c>
      <c r="I665" s="46">
        <f t="shared" si="30"/>
        <v>-2.7700831024930483E-3</v>
      </c>
      <c r="J665" s="50">
        <f>IF($B665&gt;=Input!$C$22,100,"n.m.")</f>
        <v>100</v>
      </c>
    </row>
    <row r="666" spans="2:10" x14ac:dyDescent="0.15">
      <c r="B666" s="33">
        <f t="shared" si="32"/>
        <v>43548</v>
      </c>
      <c r="C666" s="160">
        <v>61</v>
      </c>
      <c r="D666" s="44">
        <f>IF($B666&lt;Input!$C$22,"n.m.",IF($B666=Input!$C$22,100,100*(1+(C666/INDEX(C$18:C$1845,MATCH(Input!$C$22,$B$18:$B$1845,0))-1))))</f>
        <v>61</v>
      </c>
      <c r="E666" s="52">
        <f t="shared" si="31"/>
        <v>-1.6129032258064502E-2</v>
      </c>
      <c r="F666" s="164">
        <v>445152</v>
      </c>
      <c r="G666" s="163">
        <v>3610</v>
      </c>
      <c r="H666" s="48">
        <f>IF($B666&lt;Input!$C$22,"n.m.",IF($B666=Input!$C$22,100,100*(1+(G666/INDEX(G$18:G$1845,MATCH(Input!$C$22,$B$18:$B$1845,0))-1))))</f>
        <v>90.25</v>
      </c>
      <c r="I666" s="46">
        <f t="shared" si="30"/>
        <v>-2.7624309392265678E-3</v>
      </c>
      <c r="J666" s="50">
        <f>IF($B666&gt;=Input!$C$22,100,"n.m.")</f>
        <v>100</v>
      </c>
    </row>
    <row r="667" spans="2:10" x14ac:dyDescent="0.15">
      <c r="B667" s="33">
        <f t="shared" si="32"/>
        <v>43547</v>
      </c>
      <c r="C667" s="160">
        <v>62</v>
      </c>
      <c r="D667" s="44">
        <f>IF($B667&lt;Input!$C$22,"n.m.",IF($B667=Input!$C$22,100,100*(1+(C667/INDEX(C$18:C$1845,MATCH(Input!$C$22,$B$18:$B$1845,0))-1))))</f>
        <v>62</v>
      </c>
      <c r="E667" s="52">
        <f t="shared" si="31"/>
        <v>-1.5873015873015928E-2</v>
      </c>
      <c r="F667" s="164">
        <v>413318</v>
      </c>
      <c r="G667" s="163">
        <v>3620</v>
      </c>
      <c r="H667" s="48">
        <f>IF($B667&lt;Input!$C$22,"n.m.",IF($B667=Input!$C$22,100,100*(1+(G667/INDEX(G$18:G$1845,MATCH(Input!$C$22,$B$18:$B$1845,0))-1))))</f>
        <v>90.5</v>
      </c>
      <c r="I667" s="46">
        <f t="shared" si="30"/>
        <v>-2.7548209366391463E-3</v>
      </c>
      <c r="J667" s="50">
        <f>IF($B667&gt;=Input!$C$22,100,"n.m.")</f>
        <v>100</v>
      </c>
    </row>
    <row r="668" spans="2:10" x14ac:dyDescent="0.15">
      <c r="B668" s="33">
        <f t="shared" si="32"/>
        <v>43546</v>
      </c>
      <c r="C668" s="160">
        <v>63</v>
      </c>
      <c r="D668" s="44">
        <f>IF($B668&lt;Input!$C$22,"n.m.",IF($B668=Input!$C$22,100,100*(1+(C668/INDEX(C$18:C$1845,MATCH(Input!$C$22,$B$18:$B$1845,0))-1))))</f>
        <v>63</v>
      </c>
      <c r="E668" s="52">
        <f t="shared" si="31"/>
        <v>-1.5625E-2</v>
      </c>
      <c r="F668" s="164">
        <v>416176</v>
      </c>
      <c r="G668" s="163">
        <v>3630</v>
      </c>
      <c r="H668" s="48">
        <f>IF($B668&lt;Input!$C$22,"n.m.",IF($B668=Input!$C$22,100,100*(1+(G668/INDEX(G$18:G$1845,MATCH(Input!$C$22,$B$18:$B$1845,0))-1))))</f>
        <v>90.75</v>
      </c>
      <c r="I668" s="46">
        <f t="shared" si="30"/>
        <v>-2.7472527472527375E-3</v>
      </c>
      <c r="J668" s="50">
        <f>IF($B668&gt;=Input!$C$22,100,"n.m.")</f>
        <v>100</v>
      </c>
    </row>
    <row r="669" spans="2:10" x14ac:dyDescent="0.15">
      <c r="B669" s="33">
        <f t="shared" si="32"/>
        <v>43545</v>
      </c>
      <c r="C669" s="160">
        <v>64</v>
      </c>
      <c r="D669" s="44">
        <f>IF($B669&lt;Input!$C$22,"n.m.",IF($B669=Input!$C$22,100,100*(1+(C669/INDEX(C$18:C$1845,MATCH(Input!$C$22,$B$18:$B$1845,0))-1))))</f>
        <v>64</v>
      </c>
      <c r="E669" s="52">
        <f t="shared" si="31"/>
        <v>-1.538461538461533E-2</v>
      </c>
      <c r="F669" s="164">
        <v>262520</v>
      </c>
      <c r="G669" s="163">
        <v>3640</v>
      </c>
      <c r="H669" s="48">
        <f>IF($B669&lt;Input!$C$22,"n.m.",IF($B669=Input!$C$22,100,100*(1+(G669/INDEX(G$18:G$1845,MATCH(Input!$C$22,$B$18:$B$1845,0))-1))))</f>
        <v>91</v>
      </c>
      <c r="I669" s="46">
        <f t="shared" si="30"/>
        <v>-2.739726027397249E-3</v>
      </c>
      <c r="J669" s="50">
        <f>IF($B669&gt;=Input!$C$22,100,"n.m.")</f>
        <v>100</v>
      </c>
    </row>
    <row r="670" spans="2:10" x14ac:dyDescent="0.15">
      <c r="B670" s="33">
        <f t="shared" si="32"/>
        <v>43544</v>
      </c>
      <c r="C670" s="160">
        <v>65</v>
      </c>
      <c r="D670" s="44">
        <f>IF($B670&lt;Input!$C$22,"n.m.",IF($B670=Input!$C$22,100,100*(1+(C670/INDEX(C$18:C$1845,MATCH(Input!$C$22,$B$18:$B$1845,0))-1))))</f>
        <v>65</v>
      </c>
      <c r="E670" s="52">
        <f t="shared" si="31"/>
        <v>-1.5151515151515138E-2</v>
      </c>
      <c r="F670" s="164">
        <v>300649</v>
      </c>
      <c r="G670" s="163">
        <v>3650</v>
      </c>
      <c r="H670" s="48">
        <f>IF($B670&lt;Input!$C$22,"n.m.",IF($B670=Input!$C$22,100,100*(1+(G670/INDEX(G$18:G$1845,MATCH(Input!$C$22,$B$18:$B$1845,0))-1))))</f>
        <v>91.25</v>
      </c>
      <c r="I670" s="46">
        <f t="shared" si="30"/>
        <v>-2.732240437158473E-3</v>
      </c>
      <c r="J670" s="50">
        <f>IF($B670&gt;=Input!$C$22,100,"n.m.")</f>
        <v>100</v>
      </c>
    </row>
    <row r="671" spans="2:10" x14ac:dyDescent="0.15">
      <c r="B671" s="33">
        <f t="shared" si="32"/>
        <v>43543</v>
      </c>
      <c r="C671" s="160">
        <v>66</v>
      </c>
      <c r="D671" s="44">
        <f>IF($B671&lt;Input!$C$22,"n.m.",IF($B671=Input!$C$22,100,100*(1+(C671/INDEX(C$18:C$1845,MATCH(Input!$C$22,$B$18:$B$1845,0))-1))))</f>
        <v>66</v>
      </c>
      <c r="E671" s="52">
        <f t="shared" si="31"/>
        <v>-1.4925373134328401E-2</v>
      </c>
      <c r="F671" s="164">
        <v>201476</v>
      </c>
      <c r="G671" s="163">
        <v>3660</v>
      </c>
      <c r="H671" s="48">
        <f>IF($B671&lt;Input!$C$22,"n.m.",IF($B671=Input!$C$22,100,100*(1+(G671/INDEX(G$18:G$1845,MATCH(Input!$C$22,$B$18:$B$1845,0))-1))))</f>
        <v>91.5</v>
      </c>
      <c r="I671" s="46">
        <f t="shared" si="30"/>
        <v>-2.7247956403270157E-3</v>
      </c>
      <c r="J671" s="50">
        <f>IF($B671&gt;=Input!$C$22,100,"n.m.")</f>
        <v>100</v>
      </c>
    </row>
    <row r="672" spans="2:10" x14ac:dyDescent="0.15">
      <c r="B672" s="33">
        <f t="shared" si="32"/>
        <v>43542</v>
      </c>
      <c r="C672" s="160">
        <v>67</v>
      </c>
      <c r="D672" s="44">
        <f>IF($B672&lt;Input!$C$22,"n.m.",IF($B672=Input!$C$22,100,100*(1+(C672/INDEX(C$18:C$1845,MATCH(Input!$C$22,$B$18:$B$1845,0))-1))))</f>
        <v>67</v>
      </c>
      <c r="E672" s="52">
        <f t="shared" si="31"/>
        <v>-1.4705882352941124E-2</v>
      </c>
      <c r="F672" s="164">
        <v>366704</v>
      </c>
      <c r="G672" s="163">
        <v>3670</v>
      </c>
      <c r="H672" s="48">
        <f>IF($B672&lt;Input!$C$22,"n.m.",IF($B672=Input!$C$22,100,100*(1+(G672/INDEX(G$18:G$1845,MATCH(Input!$C$22,$B$18:$B$1845,0))-1))))</f>
        <v>91.75</v>
      </c>
      <c r="I672" s="46">
        <f t="shared" si="30"/>
        <v>-2.7173913043477826E-3</v>
      </c>
      <c r="J672" s="50">
        <f>IF($B672&gt;=Input!$C$22,100,"n.m.")</f>
        <v>100</v>
      </c>
    </row>
    <row r="673" spans="2:10" x14ac:dyDescent="0.15">
      <c r="B673" s="33">
        <f t="shared" si="32"/>
        <v>43541</v>
      </c>
      <c r="C673" s="160">
        <v>68</v>
      </c>
      <c r="D673" s="44">
        <f>IF($B673&lt;Input!$C$22,"n.m.",IF($B673=Input!$C$22,100,100*(1+(C673/INDEX(C$18:C$1845,MATCH(Input!$C$22,$B$18:$B$1845,0))-1))))</f>
        <v>68</v>
      </c>
      <c r="E673" s="52">
        <f t="shared" si="31"/>
        <v>-1.4492753623188359E-2</v>
      </c>
      <c r="F673" s="164">
        <v>346999</v>
      </c>
      <c r="G673" s="163">
        <v>3680</v>
      </c>
      <c r="H673" s="48">
        <f>IF($B673&lt;Input!$C$22,"n.m.",IF($B673=Input!$C$22,100,100*(1+(G673/INDEX(G$18:G$1845,MATCH(Input!$C$22,$B$18:$B$1845,0))-1))))</f>
        <v>92</v>
      </c>
      <c r="I673" s="46">
        <f t="shared" si="30"/>
        <v>-2.7100271002710175E-3</v>
      </c>
      <c r="J673" s="50">
        <f>IF($B673&gt;=Input!$C$22,100,"n.m.")</f>
        <v>100</v>
      </c>
    </row>
    <row r="674" spans="2:10" x14ac:dyDescent="0.15">
      <c r="B674" s="33">
        <f t="shared" si="32"/>
        <v>43540</v>
      </c>
      <c r="C674" s="160">
        <v>69</v>
      </c>
      <c r="D674" s="44">
        <f>IF($B674&lt;Input!$C$22,"n.m.",IF($B674=Input!$C$22,100,100*(1+(C674/INDEX(C$18:C$1845,MATCH(Input!$C$22,$B$18:$B$1845,0))-1))))</f>
        <v>69</v>
      </c>
      <c r="E674" s="52">
        <f t="shared" si="31"/>
        <v>-1.4285714285714235E-2</v>
      </c>
      <c r="F674" s="164">
        <v>422516</v>
      </c>
      <c r="G674" s="163">
        <v>3690</v>
      </c>
      <c r="H674" s="48">
        <f>IF($B674&lt;Input!$C$22,"n.m.",IF($B674=Input!$C$22,100,100*(1+(G674/INDEX(G$18:G$1845,MATCH(Input!$C$22,$B$18:$B$1845,0))-1))))</f>
        <v>92.25</v>
      </c>
      <c r="I674" s="46">
        <f t="shared" si="30"/>
        <v>-2.7027027027026751E-3</v>
      </c>
      <c r="J674" s="50">
        <f>IF($B674&gt;=Input!$C$22,100,"n.m.")</f>
        <v>100</v>
      </c>
    </row>
    <row r="675" spans="2:10" x14ac:dyDescent="0.15">
      <c r="B675" s="33">
        <f t="shared" si="32"/>
        <v>43539</v>
      </c>
      <c r="C675" s="160">
        <v>70</v>
      </c>
      <c r="D675" s="44">
        <f>IF($B675&lt;Input!$C$22,"n.m.",IF($B675=Input!$C$22,100,100*(1+(C675/INDEX(C$18:C$1845,MATCH(Input!$C$22,$B$18:$B$1845,0))-1))))</f>
        <v>70</v>
      </c>
      <c r="E675" s="52">
        <f t="shared" si="31"/>
        <v>-1.4084507042253502E-2</v>
      </c>
      <c r="F675" s="164">
        <v>356115</v>
      </c>
      <c r="G675" s="163">
        <v>3700</v>
      </c>
      <c r="H675" s="48">
        <f>IF($B675&lt;Input!$C$22,"n.m.",IF($B675=Input!$C$22,100,100*(1+(G675/INDEX(G$18:G$1845,MATCH(Input!$C$22,$B$18:$B$1845,0))-1))))</f>
        <v>92.5</v>
      </c>
      <c r="I675" s="46">
        <f t="shared" si="30"/>
        <v>-2.6954177897574594E-3</v>
      </c>
      <c r="J675" s="50">
        <f>IF($B675&gt;=Input!$C$22,100,"n.m.")</f>
        <v>100</v>
      </c>
    </row>
    <row r="676" spans="2:10" x14ac:dyDescent="0.15">
      <c r="B676" s="33">
        <f t="shared" si="32"/>
        <v>43538</v>
      </c>
      <c r="C676" s="160">
        <v>71</v>
      </c>
      <c r="D676" s="44">
        <f>IF($B676&lt;Input!$C$22,"n.m.",IF($B676=Input!$C$22,100,100*(1+(C676/INDEX(C$18:C$1845,MATCH(Input!$C$22,$B$18:$B$1845,0))-1))))</f>
        <v>71</v>
      </c>
      <c r="E676" s="52">
        <f t="shared" si="31"/>
        <v>-1.388888888888884E-2</v>
      </c>
      <c r="F676" s="164">
        <v>439147</v>
      </c>
      <c r="G676" s="163">
        <v>3710</v>
      </c>
      <c r="H676" s="48">
        <f>IF($B676&lt;Input!$C$22,"n.m.",IF($B676=Input!$C$22,100,100*(1+(G676/INDEX(G$18:G$1845,MATCH(Input!$C$22,$B$18:$B$1845,0))-1))))</f>
        <v>92.75</v>
      </c>
      <c r="I676" s="46">
        <f t="shared" si="30"/>
        <v>-2.6881720430107503E-3</v>
      </c>
      <c r="J676" s="50">
        <f>IF($B676&gt;=Input!$C$22,100,"n.m.")</f>
        <v>100</v>
      </c>
    </row>
    <row r="677" spans="2:10" x14ac:dyDescent="0.15">
      <c r="B677" s="33">
        <f t="shared" si="32"/>
        <v>43537</v>
      </c>
      <c r="C677" s="160">
        <v>72</v>
      </c>
      <c r="D677" s="44">
        <f>IF($B677&lt;Input!$C$22,"n.m.",IF($B677=Input!$C$22,100,100*(1+(C677/INDEX(C$18:C$1845,MATCH(Input!$C$22,$B$18:$B$1845,0))-1))))</f>
        <v>72</v>
      </c>
      <c r="E677" s="52">
        <f t="shared" si="31"/>
        <v>-1.3698630136986356E-2</v>
      </c>
      <c r="F677" s="164">
        <v>425631</v>
      </c>
      <c r="G677" s="163">
        <v>3720</v>
      </c>
      <c r="H677" s="48">
        <f>IF($B677&lt;Input!$C$22,"n.m.",IF($B677=Input!$C$22,100,100*(1+(G677/INDEX(G$18:G$1845,MATCH(Input!$C$22,$B$18:$B$1845,0))-1))))</f>
        <v>93</v>
      </c>
      <c r="I677" s="46">
        <f t="shared" si="30"/>
        <v>-2.6809651474530849E-3</v>
      </c>
      <c r="J677" s="50">
        <f>IF($B677&gt;=Input!$C$22,100,"n.m.")</f>
        <v>100</v>
      </c>
    </row>
    <row r="678" spans="2:10" x14ac:dyDescent="0.15">
      <c r="B678" s="33">
        <f t="shared" si="32"/>
        <v>43536</v>
      </c>
      <c r="C678" s="160">
        <v>73</v>
      </c>
      <c r="D678" s="44">
        <f>IF($B678&lt;Input!$C$22,"n.m.",IF($B678=Input!$C$22,100,100*(1+(C678/INDEX(C$18:C$1845,MATCH(Input!$C$22,$B$18:$B$1845,0))-1))))</f>
        <v>73</v>
      </c>
      <c r="E678" s="52">
        <f t="shared" si="31"/>
        <v>-1.3513513513513487E-2</v>
      </c>
      <c r="F678" s="164">
        <v>259859</v>
      </c>
      <c r="G678" s="163">
        <v>3730</v>
      </c>
      <c r="H678" s="48">
        <f>IF($B678&lt;Input!$C$22,"n.m.",IF($B678=Input!$C$22,100,100*(1+(G678/INDEX(G$18:G$1845,MATCH(Input!$C$22,$B$18:$B$1845,0))-1))))</f>
        <v>93.25</v>
      </c>
      <c r="I678" s="46">
        <f t="shared" si="30"/>
        <v>-2.673796791443861E-3</v>
      </c>
      <c r="J678" s="50">
        <f>IF($B678&gt;=Input!$C$22,100,"n.m.")</f>
        <v>100</v>
      </c>
    </row>
    <row r="679" spans="2:10" x14ac:dyDescent="0.15">
      <c r="B679" s="33">
        <f t="shared" si="32"/>
        <v>43535</v>
      </c>
      <c r="C679" s="160">
        <v>74</v>
      </c>
      <c r="D679" s="44">
        <f>IF($B679&lt;Input!$C$22,"n.m.",IF($B679=Input!$C$22,100,100*(1+(C679/INDEX(C$18:C$1845,MATCH(Input!$C$22,$B$18:$B$1845,0))-1))))</f>
        <v>74</v>
      </c>
      <c r="E679" s="52">
        <f t="shared" si="31"/>
        <v>-1.3333333333333308E-2</v>
      </c>
      <c r="F679" s="164">
        <v>334175</v>
      </c>
      <c r="G679" s="163">
        <v>3740</v>
      </c>
      <c r="H679" s="48">
        <f>IF($B679&lt;Input!$C$22,"n.m.",IF($B679=Input!$C$22,100,100*(1+(G679/INDEX(G$18:G$1845,MATCH(Input!$C$22,$B$18:$B$1845,0))-1))))</f>
        <v>93.5</v>
      </c>
      <c r="I679" s="46">
        <f t="shared" si="30"/>
        <v>-2.666666666666706E-3</v>
      </c>
      <c r="J679" s="50">
        <f>IF($B679&gt;=Input!$C$22,100,"n.m.")</f>
        <v>100</v>
      </c>
    </row>
    <row r="680" spans="2:10" x14ac:dyDescent="0.15">
      <c r="B680" s="33">
        <f t="shared" si="32"/>
        <v>43534</v>
      </c>
      <c r="C680" s="160">
        <v>75</v>
      </c>
      <c r="D680" s="44">
        <f>IF($B680&lt;Input!$C$22,"n.m.",IF($B680=Input!$C$22,100,100*(1+(C680/INDEX(C$18:C$1845,MATCH(Input!$C$22,$B$18:$B$1845,0))-1))))</f>
        <v>75</v>
      </c>
      <c r="E680" s="52">
        <f t="shared" si="31"/>
        <v>-1.3157894736842146E-2</v>
      </c>
      <c r="F680" s="164">
        <v>497215</v>
      </c>
      <c r="G680" s="163">
        <v>3750</v>
      </c>
      <c r="H680" s="48">
        <f>IF($B680&lt;Input!$C$22,"n.m.",IF($B680=Input!$C$22,100,100*(1+(G680/INDEX(G$18:G$1845,MATCH(Input!$C$22,$B$18:$B$1845,0))-1))))</f>
        <v>93.75</v>
      </c>
      <c r="I680" s="46">
        <f t="shared" si="30"/>
        <v>-2.6595744680850686E-3</v>
      </c>
      <c r="J680" s="50">
        <f>IF($B680&gt;=Input!$C$22,100,"n.m.")</f>
        <v>100</v>
      </c>
    </row>
    <row r="681" spans="2:10" x14ac:dyDescent="0.15">
      <c r="B681" s="33">
        <f t="shared" si="32"/>
        <v>43533</v>
      </c>
      <c r="C681" s="160">
        <v>76</v>
      </c>
      <c r="D681" s="44">
        <f>IF($B681&lt;Input!$C$22,"n.m.",IF($B681=Input!$C$22,100,100*(1+(C681/INDEX(C$18:C$1845,MATCH(Input!$C$22,$B$18:$B$1845,0))-1))))</f>
        <v>76</v>
      </c>
      <c r="E681" s="52">
        <f t="shared" si="31"/>
        <v>-1.2987012987012991E-2</v>
      </c>
      <c r="F681" s="164">
        <v>344479</v>
      </c>
      <c r="G681" s="163">
        <v>3760</v>
      </c>
      <c r="H681" s="48">
        <f>IF($B681&lt;Input!$C$22,"n.m.",IF($B681=Input!$C$22,100,100*(1+(G681/INDEX(G$18:G$1845,MATCH(Input!$C$22,$B$18:$B$1845,0))-1))))</f>
        <v>94</v>
      </c>
      <c r="I681" s="46">
        <f t="shared" si="30"/>
        <v>-2.6525198938992522E-3</v>
      </c>
      <c r="J681" s="50">
        <f>IF($B681&gt;=Input!$C$22,100,"n.m.")</f>
        <v>100</v>
      </c>
    </row>
    <row r="682" spans="2:10" x14ac:dyDescent="0.15">
      <c r="B682" s="33">
        <f t="shared" si="32"/>
        <v>43532</v>
      </c>
      <c r="C682" s="160">
        <v>77</v>
      </c>
      <c r="D682" s="44">
        <f>IF($B682&lt;Input!$C$22,"n.m.",IF($B682=Input!$C$22,100,100*(1+(C682/INDEX(C$18:C$1845,MATCH(Input!$C$22,$B$18:$B$1845,0))-1))))</f>
        <v>77</v>
      </c>
      <c r="E682" s="52">
        <f t="shared" si="31"/>
        <v>-1.2820512820512775E-2</v>
      </c>
      <c r="F682" s="164">
        <v>254326</v>
      </c>
      <c r="G682" s="163">
        <v>3770</v>
      </c>
      <c r="H682" s="48">
        <f>IF($B682&lt;Input!$C$22,"n.m.",IF($B682=Input!$C$22,100,100*(1+(G682/INDEX(G$18:G$1845,MATCH(Input!$C$22,$B$18:$B$1845,0))-1))))</f>
        <v>94.25</v>
      </c>
      <c r="I682" s="46">
        <f t="shared" si="30"/>
        <v>-2.6455026455026731E-3</v>
      </c>
      <c r="J682" s="50">
        <f>IF($B682&gt;=Input!$C$22,100,"n.m.")</f>
        <v>100</v>
      </c>
    </row>
    <row r="683" spans="2:10" x14ac:dyDescent="0.15">
      <c r="B683" s="33">
        <f t="shared" si="32"/>
        <v>43531</v>
      </c>
      <c r="C683" s="160">
        <v>78</v>
      </c>
      <c r="D683" s="44">
        <f>IF($B683&lt;Input!$C$22,"n.m.",IF($B683=Input!$C$22,100,100*(1+(C683/INDEX(C$18:C$1845,MATCH(Input!$C$22,$B$18:$B$1845,0))-1))))</f>
        <v>78</v>
      </c>
      <c r="E683" s="52">
        <f t="shared" si="31"/>
        <v>-1.2658227848101222E-2</v>
      </c>
      <c r="F683" s="164">
        <v>450545</v>
      </c>
      <c r="G683" s="163">
        <v>3780</v>
      </c>
      <c r="H683" s="48">
        <f>IF($B683&lt;Input!$C$22,"n.m.",IF($B683=Input!$C$22,100,100*(1+(G683/INDEX(G$18:G$1845,MATCH(Input!$C$22,$B$18:$B$1845,0))-1))))</f>
        <v>94.5</v>
      </c>
      <c r="I683" s="46">
        <f t="shared" si="30"/>
        <v>-2.6385224274406704E-3</v>
      </c>
      <c r="J683" s="50">
        <f>IF($B683&gt;=Input!$C$22,100,"n.m.")</f>
        <v>100</v>
      </c>
    </row>
    <row r="684" spans="2:10" x14ac:dyDescent="0.15">
      <c r="B684" s="33">
        <f t="shared" si="32"/>
        <v>43530</v>
      </c>
      <c r="C684" s="160">
        <v>79</v>
      </c>
      <c r="D684" s="44">
        <f>IF($B684&lt;Input!$C$22,"n.m.",IF($B684=Input!$C$22,100,100*(1+(C684/INDEX(C$18:C$1845,MATCH(Input!$C$22,$B$18:$B$1845,0))-1))))</f>
        <v>79</v>
      </c>
      <c r="E684" s="52">
        <f t="shared" si="31"/>
        <v>-1.2499999999999956E-2</v>
      </c>
      <c r="F684" s="164">
        <v>453935</v>
      </c>
      <c r="G684" s="163">
        <v>3790</v>
      </c>
      <c r="H684" s="48">
        <f>IF($B684&lt;Input!$C$22,"n.m.",IF($B684=Input!$C$22,100,100*(1+(G684/INDEX(G$18:G$1845,MATCH(Input!$C$22,$B$18:$B$1845,0))-1))))</f>
        <v>94.75</v>
      </c>
      <c r="I684" s="46">
        <f t="shared" si="30"/>
        <v>-2.6315789473684292E-3</v>
      </c>
      <c r="J684" s="50">
        <f>IF($B684&gt;=Input!$C$22,100,"n.m.")</f>
        <v>100</v>
      </c>
    </row>
    <row r="685" spans="2:10" x14ac:dyDescent="0.15">
      <c r="B685" s="33">
        <f t="shared" si="32"/>
        <v>43529</v>
      </c>
      <c r="C685" s="160">
        <v>80</v>
      </c>
      <c r="D685" s="44">
        <f>IF($B685&lt;Input!$C$22,"n.m.",IF($B685=Input!$C$22,100,100*(1+(C685/INDEX(C$18:C$1845,MATCH(Input!$C$22,$B$18:$B$1845,0))-1))))</f>
        <v>80</v>
      </c>
      <c r="E685" s="52">
        <f t="shared" si="31"/>
        <v>-1.2345679012345734E-2</v>
      </c>
      <c r="F685" s="164">
        <v>351332</v>
      </c>
      <c r="G685" s="163">
        <v>3800</v>
      </c>
      <c r="H685" s="48">
        <f>IF($B685&lt;Input!$C$22,"n.m.",IF($B685=Input!$C$22,100,100*(1+(G685/INDEX(G$18:G$1845,MATCH(Input!$C$22,$B$18:$B$1845,0))-1))))</f>
        <v>95</v>
      </c>
      <c r="I685" s="46">
        <f t="shared" si="30"/>
        <v>-2.624671916010457E-3</v>
      </c>
      <c r="J685" s="50">
        <f>IF($B685&gt;=Input!$C$22,100,"n.m.")</f>
        <v>100</v>
      </c>
    </row>
    <row r="686" spans="2:10" x14ac:dyDescent="0.15">
      <c r="B686" s="33">
        <f t="shared" si="32"/>
        <v>43528</v>
      </c>
      <c r="C686" s="160">
        <v>81</v>
      </c>
      <c r="D686" s="44">
        <f>IF($B686&lt;Input!$C$22,"n.m.",IF($B686=Input!$C$22,100,100*(1+(C686/INDEX(C$18:C$1845,MATCH(Input!$C$22,$B$18:$B$1845,0))-1))))</f>
        <v>81</v>
      </c>
      <c r="E686" s="52">
        <f t="shared" si="31"/>
        <v>-1.2195121951219523E-2</v>
      </c>
      <c r="F686" s="164">
        <v>455197</v>
      </c>
      <c r="G686" s="163">
        <v>3810</v>
      </c>
      <c r="H686" s="48">
        <f>IF($B686&lt;Input!$C$22,"n.m.",IF($B686=Input!$C$22,100,100*(1+(G686/INDEX(G$18:G$1845,MATCH(Input!$C$22,$B$18:$B$1845,0))-1))))</f>
        <v>95.25</v>
      </c>
      <c r="I686" s="46">
        <f t="shared" si="30"/>
        <v>-2.6178010471203939E-3</v>
      </c>
      <c r="J686" s="50">
        <f>IF($B686&gt;=Input!$C$22,100,"n.m.")</f>
        <v>100</v>
      </c>
    </row>
    <row r="687" spans="2:10" x14ac:dyDescent="0.15">
      <c r="B687" s="33">
        <f t="shared" si="32"/>
        <v>43527</v>
      </c>
      <c r="C687" s="160">
        <v>82</v>
      </c>
      <c r="D687" s="44">
        <f>IF($B687&lt;Input!$C$22,"n.m.",IF($B687=Input!$C$22,100,100*(1+(C687/INDEX(C$18:C$1845,MATCH(Input!$C$22,$B$18:$B$1845,0))-1))))</f>
        <v>82</v>
      </c>
      <c r="E687" s="52">
        <f t="shared" si="31"/>
        <v>-1.2048192771084376E-2</v>
      </c>
      <c r="F687" s="164">
        <v>282541</v>
      </c>
      <c r="G687" s="163">
        <v>3820</v>
      </c>
      <c r="H687" s="48">
        <f>IF($B687&lt;Input!$C$22,"n.m.",IF($B687=Input!$C$22,100,100*(1+(G687/INDEX(G$18:G$1845,MATCH(Input!$C$22,$B$18:$B$1845,0))-1))))</f>
        <v>95.5</v>
      </c>
      <c r="I687" s="46">
        <f t="shared" si="30"/>
        <v>-2.6109660574412663E-3</v>
      </c>
      <c r="J687" s="50">
        <f>IF($B687&gt;=Input!$C$22,100,"n.m.")</f>
        <v>100</v>
      </c>
    </row>
    <row r="688" spans="2:10" x14ac:dyDescent="0.15">
      <c r="B688" s="33">
        <f t="shared" si="32"/>
        <v>43526</v>
      </c>
      <c r="C688" s="160">
        <v>83</v>
      </c>
      <c r="D688" s="44">
        <f>IF($B688&lt;Input!$C$22,"n.m.",IF($B688=Input!$C$22,100,100*(1+(C688/INDEX(C$18:C$1845,MATCH(Input!$C$22,$B$18:$B$1845,0))-1))))</f>
        <v>83</v>
      </c>
      <c r="E688" s="52">
        <f t="shared" si="31"/>
        <v>-1.1904761904761862E-2</v>
      </c>
      <c r="F688" s="164">
        <v>326895</v>
      </c>
      <c r="G688" s="163">
        <v>3830</v>
      </c>
      <c r="H688" s="48">
        <f>IF($B688&lt;Input!$C$22,"n.m.",IF($B688=Input!$C$22,100,100*(1+(G688/INDEX(G$18:G$1845,MATCH(Input!$C$22,$B$18:$B$1845,0))-1))))</f>
        <v>95.75</v>
      </c>
      <c r="I688" s="46">
        <f t="shared" si="30"/>
        <v>-2.6041666666666297E-3</v>
      </c>
      <c r="J688" s="50">
        <f>IF($B688&gt;=Input!$C$22,100,"n.m.")</f>
        <v>100</v>
      </c>
    </row>
    <row r="689" spans="2:10" x14ac:dyDescent="0.15">
      <c r="B689" s="33">
        <f t="shared" si="32"/>
        <v>43525</v>
      </c>
      <c r="C689" s="160">
        <v>84</v>
      </c>
      <c r="D689" s="44">
        <f>IF($B689&lt;Input!$C$22,"n.m.",IF($B689=Input!$C$22,100,100*(1+(C689/INDEX(C$18:C$1845,MATCH(Input!$C$22,$B$18:$B$1845,0))-1))))</f>
        <v>84</v>
      </c>
      <c r="E689" s="52">
        <f t="shared" si="31"/>
        <v>-1.1764705882352899E-2</v>
      </c>
      <c r="F689" s="164">
        <v>337248</v>
      </c>
      <c r="G689" s="163">
        <v>3840</v>
      </c>
      <c r="H689" s="48">
        <f>IF($B689&lt;Input!$C$22,"n.m.",IF($B689=Input!$C$22,100,100*(1+(G689/INDEX(G$18:G$1845,MATCH(Input!$C$22,$B$18:$B$1845,0))-1))))</f>
        <v>96</v>
      </c>
      <c r="I689" s="46">
        <f t="shared" si="30"/>
        <v>-2.5974025974025983E-3</v>
      </c>
      <c r="J689" s="50">
        <f>IF($B689&gt;=Input!$C$22,100,"n.m.")</f>
        <v>100</v>
      </c>
    </row>
    <row r="690" spans="2:10" x14ac:dyDescent="0.15">
      <c r="B690" s="33">
        <f t="shared" si="32"/>
        <v>43524</v>
      </c>
      <c r="C690" s="160">
        <v>85</v>
      </c>
      <c r="D690" s="44">
        <f>IF($B690&lt;Input!$C$22,"n.m.",IF($B690=Input!$C$22,100,100*(1+(C690/INDEX(C$18:C$1845,MATCH(Input!$C$22,$B$18:$B$1845,0))-1))))</f>
        <v>85</v>
      </c>
      <c r="E690" s="52">
        <f t="shared" si="31"/>
        <v>-1.1627906976744207E-2</v>
      </c>
      <c r="F690" s="164">
        <v>477365</v>
      </c>
      <c r="G690" s="163">
        <v>3850</v>
      </c>
      <c r="H690" s="48">
        <f>IF($B690&lt;Input!$C$22,"n.m.",IF($B690=Input!$C$22,100,100*(1+(G690/INDEX(G$18:G$1845,MATCH(Input!$C$22,$B$18:$B$1845,0))-1))))</f>
        <v>96.25</v>
      </c>
      <c r="I690" s="46">
        <f t="shared" si="30"/>
        <v>-2.5906735751295429E-3</v>
      </c>
      <c r="J690" s="50">
        <f>IF($B690&gt;=Input!$C$22,100,"n.m.")</f>
        <v>100</v>
      </c>
    </row>
    <row r="691" spans="2:10" x14ac:dyDescent="0.15">
      <c r="B691" s="33">
        <f t="shared" si="32"/>
        <v>43523</v>
      </c>
      <c r="C691" s="160">
        <v>86</v>
      </c>
      <c r="D691" s="44">
        <f>IF($B691&lt;Input!$C$22,"n.m.",IF($B691=Input!$C$22,100,100*(1+(C691/INDEX(C$18:C$1845,MATCH(Input!$C$22,$B$18:$B$1845,0))-1))))</f>
        <v>86</v>
      </c>
      <c r="E691" s="52">
        <f t="shared" si="31"/>
        <v>-1.1494252873563204E-2</v>
      </c>
      <c r="F691" s="164">
        <v>221103</v>
      </c>
      <c r="G691" s="163">
        <v>3860</v>
      </c>
      <c r="H691" s="48">
        <f>IF($B691&lt;Input!$C$22,"n.m.",IF($B691=Input!$C$22,100,100*(1+(G691/INDEX(G$18:G$1845,MATCH(Input!$C$22,$B$18:$B$1845,0))-1))))</f>
        <v>96.5</v>
      </c>
      <c r="I691" s="46">
        <f t="shared" si="30"/>
        <v>-2.5839793281653423E-3</v>
      </c>
      <c r="J691" s="50">
        <f>IF($B691&gt;=Input!$C$22,100,"n.m.")</f>
        <v>100</v>
      </c>
    </row>
    <row r="692" spans="2:10" x14ac:dyDescent="0.15">
      <c r="B692" s="33">
        <f t="shared" si="32"/>
        <v>43522</v>
      </c>
      <c r="C692" s="160">
        <v>87</v>
      </c>
      <c r="D692" s="44">
        <f>IF($B692&lt;Input!$C$22,"n.m.",IF($B692=Input!$C$22,100,100*(1+(C692/INDEX(C$18:C$1845,MATCH(Input!$C$22,$B$18:$B$1845,0))-1))))</f>
        <v>87</v>
      </c>
      <c r="E692" s="52">
        <f t="shared" si="31"/>
        <v>-1.1363636363636354E-2</v>
      </c>
      <c r="F692" s="164">
        <v>464104</v>
      </c>
      <c r="G692" s="163">
        <v>3870</v>
      </c>
      <c r="H692" s="48">
        <f>IF($B692&lt;Input!$C$22,"n.m.",IF($B692=Input!$C$22,100,100*(1+(G692/INDEX(G$18:G$1845,MATCH(Input!$C$22,$B$18:$B$1845,0))-1))))</f>
        <v>96.75</v>
      </c>
      <c r="I692" s="46">
        <f t="shared" si="30"/>
        <v>-2.5773195876288568E-3</v>
      </c>
      <c r="J692" s="50">
        <f>IF($B692&gt;=Input!$C$22,100,"n.m.")</f>
        <v>100</v>
      </c>
    </row>
    <row r="693" spans="2:10" x14ac:dyDescent="0.15">
      <c r="B693" s="33">
        <f t="shared" si="32"/>
        <v>43521</v>
      </c>
      <c r="C693" s="160">
        <v>88</v>
      </c>
      <c r="D693" s="44">
        <f>IF($B693&lt;Input!$C$22,"n.m.",IF($B693=Input!$C$22,100,100*(1+(C693/INDEX(C$18:C$1845,MATCH(Input!$C$22,$B$18:$B$1845,0))-1))))</f>
        <v>88</v>
      </c>
      <c r="E693" s="52">
        <f t="shared" si="31"/>
        <v>-1.1235955056179803E-2</v>
      </c>
      <c r="F693" s="164">
        <v>413858</v>
      </c>
      <c r="G693" s="163">
        <v>3880</v>
      </c>
      <c r="H693" s="48">
        <f>IF($B693&lt;Input!$C$22,"n.m.",IF($B693=Input!$C$22,100,100*(1+(G693/INDEX(G$18:G$1845,MATCH(Input!$C$22,$B$18:$B$1845,0))-1))))</f>
        <v>97</v>
      </c>
      <c r="I693" s="46">
        <f t="shared" si="30"/>
        <v>-2.5706940874036244E-3</v>
      </c>
      <c r="J693" s="50">
        <f>IF($B693&gt;=Input!$C$22,100,"n.m.")</f>
        <v>100</v>
      </c>
    </row>
    <row r="694" spans="2:10" x14ac:dyDescent="0.15">
      <c r="B694" s="33">
        <f t="shared" si="32"/>
        <v>43520</v>
      </c>
      <c r="C694" s="160">
        <v>89</v>
      </c>
      <c r="D694" s="44">
        <f>IF($B694&lt;Input!$C$22,"n.m.",IF($B694=Input!$C$22,100,100*(1+(C694/INDEX(C$18:C$1845,MATCH(Input!$C$22,$B$18:$B$1845,0))-1))))</f>
        <v>89</v>
      </c>
      <c r="E694" s="52">
        <f t="shared" si="31"/>
        <v>-1.1111111111111072E-2</v>
      </c>
      <c r="F694" s="164">
        <v>346568</v>
      </c>
      <c r="G694" s="163">
        <v>3890</v>
      </c>
      <c r="H694" s="48">
        <f>IF($B694&lt;Input!$C$22,"n.m.",IF($B694=Input!$C$22,100,100*(1+(G694/INDEX(G$18:G$1845,MATCH(Input!$C$22,$B$18:$B$1845,0))-1))))</f>
        <v>97.25</v>
      </c>
      <c r="I694" s="46">
        <f t="shared" si="30"/>
        <v>-2.564102564102555E-3</v>
      </c>
      <c r="J694" s="50">
        <f>IF($B694&gt;=Input!$C$22,100,"n.m.")</f>
        <v>100</v>
      </c>
    </row>
    <row r="695" spans="2:10" x14ac:dyDescent="0.15">
      <c r="B695" s="33">
        <f t="shared" si="32"/>
        <v>43519</v>
      </c>
      <c r="C695" s="160">
        <v>90</v>
      </c>
      <c r="D695" s="44">
        <f>IF($B695&lt;Input!$C$22,"n.m.",IF($B695=Input!$C$22,100,100*(1+(C695/INDEX(C$18:C$1845,MATCH(Input!$C$22,$B$18:$B$1845,0))-1))))</f>
        <v>90</v>
      </c>
      <c r="E695" s="52">
        <f t="shared" si="31"/>
        <v>-1.098901098901095E-2</v>
      </c>
      <c r="F695" s="164">
        <v>338284</v>
      </c>
      <c r="G695" s="163">
        <v>3900</v>
      </c>
      <c r="H695" s="48">
        <f>IF($B695&lt;Input!$C$22,"n.m.",IF($B695=Input!$C$22,100,100*(1+(G695/INDEX(G$18:G$1845,MATCH(Input!$C$22,$B$18:$B$1845,0))-1))))</f>
        <v>97.5</v>
      </c>
      <c r="I695" s="46">
        <f t="shared" si="30"/>
        <v>-2.5575447570332921E-3</v>
      </c>
      <c r="J695" s="50">
        <f>IF($B695&gt;=Input!$C$22,100,"n.m.")</f>
        <v>100</v>
      </c>
    </row>
    <row r="696" spans="2:10" x14ac:dyDescent="0.15">
      <c r="B696" s="33">
        <f t="shared" si="32"/>
        <v>43518</v>
      </c>
      <c r="C696" s="160">
        <v>91</v>
      </c>
      <c r="D696" s="44">
        <f>IF($B696&lt;Input!$C$22,"n.m.",IF($B696=Input!$C$22,100,100*(1+(C696/INDEX(C$18:C$1845,MATCH(Input!$C$22,$B$18:$B$1845,0))-1))))</f>
        <v>91</v>
      </c>
      <c r="E696" s="52">
        <f t="shared" si="31"/>
        <v>-1.0869565217391353E-2</v>
      </c>
      <c r="F696" s="164">
        <v>452078</v>
      </c>
      <c r="G696" s="163">
        <v>3910</v>
      </c>
      <c r="H696" s="48">
        <f>IF($B696&lt;Input!$C$22,"n.m.",IF($B696=Input!$C$22,100,100*(1+(G696/INDEX(G$18:G$1845,MATCH(Input!$C$22,$B$18:$B$1845,0))-1))))</f>
        <v>97.75</v>
      </c>
      <c r="I696" s="46">
        <f t="shared" si="30"/>
        <v>-2.5510204081632404E-3</v>
      </c>
      <c r="J696" s="50">
        <f>IF($B696&gt;=Input!$C$22,100,"n.m.")</f>
        <v>100</v>
      </c>
    </row>
    <row r="697" spans="2:10" x14ac:dyDescent="0.15">
      <c r="B697" s="33">
        <f t="shared" si="32"/>
        <v>43517</v>
      </c>
      <c r="C697" s="160">
        <v>92</v>
      </c>
      <c r="D697" s="44">
        <f>IF($B697&lt;Input!$C$22,"n.m.",IF($B697=Input!$C$22,100,100*(1+(C697/INDEX(C$18:C$1845,MATCH(Input!$C$22,$B$18:$B$1845,0))-1))))</f>
        <v>92</v>
      </c>
      <c r="E697" s="52">
        <f t="shared" si="31"/>
        <v>-1.0752688172043001E-2</v>
      </c>
      <c r="F697" s="164">
        <v>343850</v>
      </c>
      <c r="G697" s="163">
        <v>3920</v>
      </c>
      <c r="H697" s="48">
        <f>IF($B697&lt;Input!$C$22,"n.m.",IF($B697=Input!$C$22,100,100*(1+(G697/INDEX(G$18:G$1845,MATCH(Input!$C$22,$B$18:$B$1845,0))-1))))</f>
        <v>98</v>
      </c>
      <c r="I697" s="46">
        <f t="shared" si="30"/>
        <v>-2.5445292620864812E-3</v>
      </c>
      <c r="J697" s="50">
        <f>IF($B697&gt;=Input!$C$22,100,"n.m.")</f>
        <v>100</v>
      </c>
    </row>
    <row r="698" spans="2:10" x14ac:dyDescent="0.15">
      <c r="B698" s="33">
        <f t="shared" si="32"/>
        <v>43516</v>
      </c>
      <c r="C698" s="160">
        <v>93</v>
      </c>
      <c r="D698" s="44">
        <f>IF($B698&lt;Input!$C$22,"n.m.",IF($B698=Input!$C$22,100,100*(1+(C698/INDEX(C$18:C$1845,MATCH(Input!$C$22,$B$18:$B$1845,0))-1))))</f>
        <v>93</v>
      </c>
      <c r="E698" s="52">
        <f t="shared" si="31"/>
        <v>-1.0638297872340385E-2</v>
      </c>
      <c r="F698" s="164">
        <v>468678</v>
      </c>
      <c r="G698" s="163">
        <v>3930</v>
      </c>
      <c r="H698" s="48">
        <f>IF($B698&lt;Input!$C$22,"n.m.",IF($B698=Input!$C$22,100,100*(1+(G698/INDEX(G$18:G$1845,MATCH(Input!$C$22,$B$18:$B$1845,0))-1))))</f>
        <v>98.25</v>
      </c>
      <c r="I698" s="46">
        <f t="shared" si="30"/>
        <v>-2.5380710659897998E-3</v>
      </c>
      <c r="J698" s="50">
        <f>IF($B698&gt;=Input!$C$22,100,"n.m.")</f>
        <v>100</v>
      </c>
    </row>
    <row r="699" spans="2:10" x14ac:dyDescent="0.15">
      <c r="B699" s="33">
        <f t="shared" si="32"/>
        <v>43515</v>
      </c>
      <c r="C699" s="160">
        <v>94</v>
      </c>
      <c r="D699" s="44">
        <f>IF($B699&lt;Input!$C$22,"n.m.",IF($B699=Input!$C$22,100,100*(1+(C699/INDEX(C$18:C$1845,MATCH(Input!$C$22,$B$18:$B$1845,0))-1))))</f>
        <v>94</v>
      </c>
      <c r="E699" s="52">
        <f t="shared" si="31"/>
        <v>-1.0526315789473717E-2</v>
      </c>
      <c r="F699" s="164">
        <v>258569</v>
      </c>
      <c r="G699" s="163">
        <v>3940</v>
      </c>
      <c r="H699" s="48">
        <f>IF($B699&lt;Input!$C$22,"n.m.",IF($B699=Input!$C$22,100,100*(1+(G699/INDEX(G$18:G$1845,MATCH(Input!$C$22,$B$18:$B$1845,0))-1))))</f>
        <v>98.5</v>
      </c>
      <c r="I699" s="46">
        <f t="shared" si="30"/>
        <v>-2.5316455696202667E-3</v>
      </c>
      <c r="J699" s="50">
        <f>IF($B699&gt;=Input!$C$22,100,"n.m.")</f>
        <v>100</v>
      </c>
    </row>
    <row r="700" spans="2:10" x14ac:dyDescent="0.15">
      <c r="B700" s="33">
        <f t="shared" si="32"/>
        <v>43514</v>
      </c>
      <c r="C700" s="160">
        <v>95</v>
      </c>
      <c r="D700" s="44">
        <f>IF($B700&lt;Input!$C$22,"n.m.",IF($B700=Input!$C$22,100,100*(1+(C700/INDEX(C$18:C$1845,MATCH(Input!$C$22,$B$18:$B$1845,0))-1))))</f>
        <v>95</v>
      </c>
      <c r="E700" s="52">
        <f t="shared" si="31"/>
        <v>-1.041666666666663E-2</v>
      </c>
      <c r="F700" s="164">
        <v>264617</v>
      </c>
      <c r="G700" s="163">
        <v>3950</v>
      </c>
      <c r="H700" s="48">
        <f>IF($B700&lt;Input!$C$22,"n.m.",IF($B700=Input!$C$22,100,100*(1+(G700/INDEX(G$18:G$1845,MATCH(Input!$C$22,$B$18:$B$1845,0))-1))))</f>
        <v>98.75</v>
      </c>
      <c r="I700" s="46">
        <f t="shared" si="30"/>
        <v>-2.525252525252486E-3</v>
      </c>
      <c r="J700" s="50">
        <f>IF($B700&gt;=Input!$C$22,100,"n.m.")</f>
        <v>100</v>
      </c>
    </row>
    <row r="701" spans="2:10" x14ac:dyDescent="0.15">
      <c r="B701" s="33">
        <f t="shared" si="32"/>
        <v>43513</v>
      </c>
      <c r="C701" s="160">
        <v>96</v>
      </c>
      <c r="D701" s="44">
        <f>IF($B701&lt;Input!$C$22,"n.m.",IF($B701=Input!$C$22,100,100*(1+(C701/INDEX(C$18:C$1845,MATCH(Input!$C$22,$B$18:$B$1845,0))-1))))</f>
        <v>96</v>
      </c>
      <c r="E701" s="52">
        <f t="shared" si="31"/>
        <v>-1.0309278350515427E-2</v>
      </c>
      <c r="F701" s="164">
        <v>380388</v>
      </c>
      <c r="G701" s="163">
        <v>3960</v>
      </c>
      <c r="H701" s="48">
        <f>IF($B701&lt;Input!$C$22,"n.m.",IF($B701=Input!$C$22,100,100*(1+(G701/INDEX(G$18:G$1845,MATCH(Input!$C$22,$B$18:$B$1845,0))-1))))</f>
        <v>99</v>
      </c>
      <c r="I701" s="46">
        <f t="shared" si="30"/>
        <v>-2.5188916876573986E-3</v>
      </c>
      <c r="J701" s="50">
        <f>IF($B701&gt;=Input!$C$22,100,"n.m.")</f>
        <v>100</v>
      </c>
    </row>
    <row r="702" spans="2:10" x14ac:dyDescent="0.15">
      <c r="B702" s="33">
        <f t="shared" si="32"/>
        <v>43512</v>
      </c>
      <c r="C702" s="160">
        <v>97</v>
      </c>
      <c r="D702" s="44">
        <f>IF($B702&lt;Input!$C$22,"n.m.",IF($B702=Input!$C$22,100,100*(1+(C702/INDEX(C$18:C$1845,MATCH(Input!$C$22,$B$18:$B$1845,0))-1))))</f>
        <v>97</v>
      </c>
      <c r="E702" s="52">
        <f t="shared" si="31"/>
        <v>-1.0204081632653073E-2</v>
      </c>
      <c r="F702" s="164">
        <v>417593</v>
      </c>
      <c r="G702" s="163">
        <v>3970</v>
      </c>
      <c r="H702" s="48">
        <f>IF($B702&lt;Input!$C$22,"n.m.",IF($B702=Input!$C$22,100,100*(1+(G702/INDEX(G$18:G$1845,MATCH(Input!$C$22,$B$18:$B$1845,0))-1))))</f>
        <v>99.25</v>
      </c>
      <c r="I702" s="46">
        <f t="shared" si="30"/>
        <v>-2.5125628140703071E-3</v>
      </c>
      <c r="J702" s="50">
        <f>IF($B702&gt;=Input!$C$22,100,"n.m.")</f>
        <v>100</v>
      </c>
    </row>
    <row r="703" spans="2:10" x14ac:dyDescent="0.15">
      <c r="B703" s="33">
        <f t="shared" si="32"/>
        <v>43511</v>
      </c>
      <c r="C703" s="160">
        <v>98</v>
      </c>
      <c r="D703" s="44">
        <f>IF($B703&lt;Input!$C$22,"n.m.",IF($B703=Input!$C$22,100,100*(1+(C703/INDEX(C$18:C$1845,MATCH(Input!$C$22,$B$18:$B$1845,0))-1))))</f>
        <v>98</v>
      </c>
      <c r="E703" s="52">
        <f t="shared" si="31"/>
        <v>-1.0101010101010055E-2</v>
      </c>
      <c r="F703" s="164">
        <v>358586</v>
      </c>
      <c r="G703" s="163">
        <v>3980</v>
      </c>
      <c r="H703" s="48">
        <f>IF($B703&lt;Input!$C$22,"n.m.",IF($B703=Input!$C$22,100,100*(1+(G703/INDEX(G$18:G$1845,MATCH(Input!$C$22,$B$18:$B$1845,0))-1))))</f>
        <v>99.5</v>
      </c>
      <c r="I703" s="46">
        <f t="shared" si="30"/>
        <v>-2.5062656641604564E-3</v>
      </c>
      <c r="J703" s="50">
        <f>IF($B703&gt;=Input!$C$22,100,"n.m.")</f>
        <v>100</v>
      </c>
    </row>
    <row r="704" spans="2:10" x14ac:dyDescent="0.15">
      <c r="B704" s="33">
        <f t="shared" si="32"/>
        <v>43510</v>
      </c>
      <c r="C704" s="160">
        <v>99</v>
      </c>
      <c r="D704" s="44">
        <f>IF($B704&lt;Input!$C$22,"n.m.",IF($B704=Input!$C$22,100,100*(1+(C704/INDEX(C$18:C$1845,MATCH(Input!$C$22,$B$18:$B$1845,0))-1))))</f>
        <v>99</v>
      </c>
      <c r="E704" s="52">
        <f t="shared" si="31"/>
        <v>-1.0000000000000009E-2</v>
      </c>
      <c r="F704" s="164">
        <v>387382</v>
      </c>
      <c r="G704" s="163">
        <v>3990</v>
      </c>
      <c r="H704" s="48">
        <f>IF($B704&lt;Input!$C$22,"n.m.",IF($B704=Input!$C$22,100,100*(1+(G704/INDEX(G$18:G$1845,MATCH(Input!$C$22,$B$18:$B$1845,0))-1))))</f>
        <v>99.75</v>
      </c>
      <c r="I704" s="46">
        <f t="shared" si="30"/>
        <v>-2.4999999999999467E-3</v>
      </c>
      <c r="J704" s="50">
        <f>IF($B704&gt;=Input!$C$22,100,"n.m.")</f>
        <v>100</v>
      </c>
    </row>
    <row r="705" spans="2:10" x14ac:dyDescent="0.15">
      <c r="B705" s="33">
        <f t="shared" si="32"/>
        <v>43509</v>
      </c>
      <c r="C705" s="160">
        <v>100</v>
      </c>
      <c r="D705" s="44">
        <f>IF($B705&lt;Input!$C$22,"n.m.",IF($B705=Input!$C$22,100,100*(1+(C705/INDEX(C$18:C$1845,MATCH(Input!$C$22,$B$18:$B$1845,0))-1))))</f>
        <v>100</v>
      </c>
      <c r="E705" s="52">
        <f t="shared" si="31"/>
        <v>-9.9009900990099098E-3</v>
      </c>
      <c r="F705" s="164">
        <v>433453</v>
      </c>
      <c r="G705" s="163">
        <v>4000</v>
      </c>
      <c r="H705" s="48">
        <f>IF($B705&lt;Input!$C$22,"n.m.",IF($B705=Input!$C$22,100,100*(1+(G705/INDEX(G$18:G$1845,MATCH(Input!$C$22,$B$18:$B$1845,0))-1))))</f>
        <v>100</v>
      </c>
      <c r="I705" s="46">
        <f t="shared" si="30"/>
        <v>-2.4937655860348684E-3</v>
      </c>
      <c r="J705" s="50">
        <f>IF($B705&gt;=Input!$C$22,100,"n.m.")</f>
        <v>100</v>
      </c>
    </row>
    <row r="706" spans="2:10" x14ac:dyDescent="0.15">
      <c r="B706" s="33">
        <f t="shared" si="32"/>
        <v>43508</v>
      </c>
      <c r="C706" s="160">
        <v>101</v>
      </c>
      <c r="D706" s="44">
        <f>IF($B706&lt;Input!$C$22,"n.m.",IF($B706=Input!$C$22,100,100*(1+(C706/INDEX(C$18:C$1845,MATCH(Input!$C$22,$B$18:$B$1845,0))-1))))</f>
        <v>101</v>
      </c>
      <c r="E706" s="52">
        <f t="shared" si="31"/>
        <v>-9.8039215686274161E-3</v>
      </c>
      <c r="F706" s="164">
        <v>335294</v>
      </c>
      <c r="G706" s="163">
        <v>4010</v>
      </c>
      <c r="H706" s="48">
        <f>IF($B706&lt;Input!$C$22,"n.m.",IF($B706=Input!$C$22,100,100*(1+(G706/INDEX(G$18:G$1845,MATCH(Input!$C$22,$B$18:$B$1845,0))-1))))</f>
        <v>100.25</v>
      </c>
      <c r="I706" s="46">
        <f t="shared" si="30"/>
        <v>-2.4875621890547706E-3</v>
      </c>
      <c r="J706" s="50">
        <f>IF($B706&gt;=Input!$C$22,100,"n.m.")</f>
        <v>100</v>
      </c>
    </row>
    <row r="707" spans="2:10" x14ac:dyDescent="0.15">
      <c r="B707" s="33">
        <f t="shared" si="32"/>
        <v>43507</v>
      </c>
      <c r="C707" s="160">
        <v>102</v>
      </c>
      <c r="D707" s="44">
        <f>IF($B707&lt;Input!$C$22,"n.m.",IF($B707=Input!$C$22,100,100*(1+(C707/INDEX(C$18:C$1845,MATCH(Input!$C$22,$B$18:$B$1845,0))-1))))</f>
        <v>102</v>
      </c>
      <c r="E707" s="52">
        <f t="shared" si="31"/>
        <v>-9.7087378640776656E-3</v>
      </c>
      <c r="F707" s="164">
        <v>388087</v>
      </c>
      <c r="G707" s="163">
        <v>4020</v>
      </c>
      <c r="H707" s="48">
        <f>IF($B707&lt;Input!$C$22,"n.m.",IF($B707=Input!$C$22,100,100*(1+(G707/INDEX(G$18:G$1845,MATCH(Input!$C$22,$B$18:$B$1845,0))-1))))</f>
        <v>100.49999999999999</v>
      </c>
      <c r="I707" s="46">
        <f t="shared" si="30"/>
        <v>-2.4813895781637951E-3</v>
      </c>
      <c r="J707" s="50">
        <f>IF($B707&gt;=Input!$C$22,100,"n.m.")</f>
        <v>100</v>
      </c>
    </row>
    <row r="708" spans="2:10" x14ac:dyDescent="0.15">
      <c r="B708" s="33">
        <f t="shared" si="32"/>
        <v>43506</v>
      </c>
      <c r="C708" s="160">
        <v>103</v>
      </c>
      <c r="D708" s="44">
        <f>IF($B708&lt;Input!$C$22,"n.m.",IF($B708=Input!$C$22,100,100*(1+(C708/INDEX(C$18:C$1845,MATCH(Input!$C$22,$B$18:$B$1845,0))-1))))</f>
        <v>103</v>
      </c>
      <c r="E708" s="52">
        <f t="shared" si="31"/>
        <v>-9.6153846153845812E-3</v>
      </c>
      <c r="F708" s="164">
        <v>318335</v>
      </c>
      <c r="G708" s="163">
        <v>4030</v>
      </c>
      <c r="H708" s="48">
        <f>IF($B708&lt;Input!$C$22,"n.m.",IF($B708=Input!$C$22,100,100*(1+(G708/INDEX(G$18:G$1845,MATCH(Input!$C$22,$B$18:$B$1845,0))-1))))</f>
        <v>100.75</v>
      </c>
      <c r="I708" s="46">
        <f t="shared" si="30"/>
        <v>-2.4752475247524774E-3</v>
      </c>
      <c r="J708" s="50">
        <f>IF($B708&gt;=Input!$C$22,100,"n.m.")</f>
        <v>100</v>
      </c>
    </row>
    <row r="709" spans="2:10" x14ac:dyDescent="0.15">
      <c r="B709" s="33">
        <f t="shared" si="32"/>
        <v>43505</v>
      </c>
      <c r="C709" s="160">
        <v>104</v>
      </c>
      <c r="D709" s="44">
        <f>IF($B709&lt;Input!$C$22,"n.m.",IF($B709=Input!$C$22,100,100*(1+(C709/INDEX(C$18:C$1845,MATCH(Input!$C$22,$B$18:$B$1845,0))-1))))</f>
        <v>104</v>
      </c>
      <c r="E709" s="52">
        <f t="shared" si="31"/>
        <v>-9.52380952380949E-3</v>
      </c>
      <c r="F709" s="164">
        <v>210001</v>
      </c>
      <c r="G709" s="163">
        <v>4040</v>
      </c>
      <c r="H709" s="48">
        <f>IF($B709&lt;Input!$C$22,"n.m.",IF($B709=Input!$C$22,100,100*(1+(G709/INDEX(G$18:G$1845,MATCH(Input!$C$22,$B$18:$B$1845,0))-1))))</f>
        <v>101</v>
      </c>
      <c r="I709" s="46">
        <f t="shared" si="30"/>
        <v>-2.4691358024691024E-3</v>
      </c>
      <c r="J709" s="50">
        <f>IF($B709&gt;=Input!$C$22,100,"n.m.")</f>
        <v>100</v>
      </c>
    </row>
    <row r="710" spans="2:10" x14ac:dyDescent="0.15">
      <c r="B710" s="33">
        <f t="shared" si="32"/>
        <v>43504</v>
      </c>
      <c r="C710" s="160">
        <v>105</v>
      </c>
      <c r="D710" s="44">
        <f>IF($B710&lt;Input!$C$22,"n.m.",IF($B710=Input!$C$22,100,100*(1+(C710/INDEX(C$18:C$1845,MATCH(Input!$C$22,$B$18:$B$1845,0))-1))))</f>
        <v>105</v>
      </c>
      <c r="E710" s="52">
        <f t="shared" si="31"/>
        <v>-9.4339622641509413E-3</v>
      </c>
      <c r="F710" s="164">
        <v>437928</v>
      </c>
      <c r="G710" s="163">
        <v>4050</v>
      </c>
      <c r="H710" s="48">
        <f>IF($B710&lt;Input!$C$22,"n.m.",IF($B710=Input!$C$22,100,100*(1+(G710/INDEX(G$18:G$1845,MATCH(Input!$C$22,$B$18:$B$1845,0))-1))))</f>
        <v>101.25</v>
      </c>
      <c r="I710" s="46">
        <f t="shared" si="30"/>
        <v>-2.4630541871921707E-3</v>
      </c>
      <c r="J710" s="50">
        <f>IF($B710&gt;=Input!$C$22,100,"n.m.")</f>
        <v>100</v>
      </c>
    </row>
    <row r="711" spans="2:10" x14ac:dyDescent="0.15">
      <c r="B711" s="33">
        <f t="shared" si="32"/>
        <v>43503</v>
      </c>
      <c r="C711" s="160">
        <v>106</v>
      </c>
      <c r="D711" s="44">
        <f>IF($B711&lt;Input!$C$22,"n.m.",IF($B711=Input!$C$22,100,100*(1+(C711/INDEX(C$18:C$1845,MATCH(Input!$C$22,$B$18:$B$1845,0))-1))))</f>
        <v>106</v>
      </c>
      <c r="E711" s="52">
        <f t="shared" si="31"/>
        <v>-9.3457943925233655E-3</v>
      </c>
      <c r="F711" s="164">
        <v>285977</v>
      </c>
      <c r="G711" s="163">
        <v>4060</v>
      </c>
      <c r="H711" s="48">
        <f>IF($B711&lt;Input!$C$22,"n.m.",IF($B711=Input!$C$22,100,100*(1+(G711/INDEX(G$18:G$1845,MATCH(Input!$C$22,$B$18:$B$1845,0))-1))))</f>
        <v>101.49999999999999</v>
      </c>
      <c r="I711" s="46">
        <f t="shared" si="30"/>
        <v>-2.4570024570024218E-3</v>
      </c>
      <c r="J711" s="50">
        <f>IF($B711&gt;=Input!$C$22,100,"n.m.")</f>
        <v>100</v>
      </c>
    </row>
    <row r="712" spans="2:10" x14ac:dyDescent="0.15">
      <c r="B712" s="33">
        <f t="shared" si="32"/>
        <v>43502</v>
      </c>
      <c r="C712" s="160">
        <v>107</v>
      </c>
      <c r="D712" s="44">
        <f>IF($B712&lt;Input!$C$22,"n.m.",IF($B712=Input!$C$22,100,100*(1+(C712/INDEX(C$18:C$1845,MATCH(Input!$C$22,$B$18:$B$1845,0))-1))))</f>
        <v>107</v>
      </c>
      <c r="E712" s="52">
        <f t="shared" si="31"/>
        <v>-9.2592592592593004E-3</v>
      </c>
      <c r="F712" s="164">
        <v>495613</v>
      </c>
      <c r="G712" s="163">
        <v>4070</v>
      </c>
      <c r="H712" s="48">
        <f>IF($B712&lt;Input!$C$22,"n.m.",IF($B712=Input!$C$22,100,100*(1+(G712/INDEX(G$18:G$1845,MATCH(Input!$C$22,$B$18:$B$1845,0))-1))))</f>
        <v>101.75</v>
      </c>
      <c r="I712" s="46">
        <f t="shared" si="30"/>
        <v>-2.450980392156854E-3</v>
      </c>
      <c r="J712" s="50">
        <f>IF($B712&gt;=Input!$C$22,100,"n.m.")</f>
        <v>100</v>
      </c>
    </row>
    <row r="713" spans="2:10" x14ac:dyDescent="0.15">
      <c r="B713" s="33">
        <f t="shared" si="32"/>
        <v>43501</v>
      </c>
      <c r="C713" s="160">
        <v>108</v>
      </c>
      <c r="D713" s="44">
        <f>IF($B713&lt;Input!$C$22,"n.m.",IF($B713=Input!$C$22,100,100*(1+(C713/INDEX(C$18:C$1845,MATCH(Input!$C$22,$B$18:$B$1845,0))-1))))</f>
        <v>108</v>
      </c>
      <c r="E713" s="52">
        <f t="shared" si="31"/>
        <v>-9.1743119266054496E-3</v>
      </c>
      <c r="F713" s="164">
        <v>315150</v>
      </c>
      <c r="G713" s="163">
        <v>4080</v>
      </c>
      <c r="H713" s="48">
        <f>IF($B713&lt;Input!$C$22,"n.m.",IF($B713=Input!$C$22,100,100*(1+(G713/INDEX(G$18:G$1845,MATCH(Input!$C$22,$B$18:$B$1845,0))-1))))</f>
        <v>102</v>
      </c>
      <c r="I713" s="46">
        <f t="shared" si="30"/>
        <v>-2.4449877750610804E-3</v>
      </c>
      <c r="J713" s="50">
        <f>IF($B713&gt;=Input!$C$22,100,"n.m.")</f>
        <v>100</v>
      </c>
    </row>
    <row r="714" spans="2:10" x14ac:dyDescent="0.15">
      <c r="B714" s="33">
        <f t="shared" si="32"/>
        <v>43500</v>
      </c>
      <c r="C714" s="160">
        <v>109</v>
      </c>
      <c r="D714" s="44">
        <f>IF($B714&lt;Input!$C$22,"n.m.",IF($B714=Input!$C$22,100,100*(1+(C714/INDEX(C$18:C$1845,MATCH(Input!$C$22,$B$18:$B$1845,0))-1))))</f>
        <v>109.00000000000001</v>
      </c>
      <c r="E714" s="52">
        <f t="shared" si="31"/>
        <v>-9.0909090909090384E-3</v>
      </c>
      <c r="F714" s="164">
        <v>458359</v>
      </c>
      <c r="G714" s="163">
        <v>4090</v>
      </c>
      <c r="H714" s="48">
        <f>IF($B714&lt;Input!$C$22,"n.m.",IF($B714=Input!$C$22,100,100*(1+(G714/INDEX(G$18:G$1845,MATCH(Input!$C$22,$B$18:$B$1845,0))-1))))</f>
        <v>102.25</v>
      </c>
      <c r="I714" s="46">
        <f t="shared" si="30"/>
        <v>-2.4390243902439046E-3</v>
      </c>
      <c r="J714" s="50">
        <f>IF($B714&gt;=Input!$C$22,100,"n.m.")</f>
        <v>100</v>
      </c>
    </row>
    <row r="715" spans="2:10" x14ac:dyDescent="0.15">
      <c r="B715" s="33">
        <f t="shared" si="32"/>
        <v>43499</v>
      </c>
      <c r="C715" s="160">
        <v>110</v>
      </c>
      <c r="D715" s="44">
        <f>IF($B715&lt;Input!$C$22,"n.m.",IF($B715=Input!$C$22,100,100*(1+(C715/INDEX(C$18:C$1845,MATCH(Input!$C$22,$B$18:$B$1845,0))-1))))</f>
        <v>110.00000000000001</v>
      </c>
      <c r="E715" s="52">
        <f t="shared" si="31"/>
        <v>-9.009009009009028E-3</v>
      </c>
      <c r="F715" s="164">
        <v>327397</v>
      </c>
      <c r="G715" s="163">
        <v>4100</v>
      </c>
      <c r="H715" s="48">
        <f>IF($B715&lt;Input!$C$22,"n.m.",IF($B715=Input!$C$22,100,100*(1+(G715/INDEX(G$18:G$1845,MATCH(Input!$C$22,$B$18:$B$1845,0))-1))))</f>
        <v>102.49999999999999</v>
      </c>
      <c r="I715" s="46">
        <f t="shared" si="30"/>
        <v>-2.4330900243308973E-3</v>
      </c>
      <c r="J715" s="50">
        <f>IF($B715&gt;=Input!$C$22,100,"n.m.")</f>
        <v>100</v>
      </c>
    </row>
    <row r="716" spans="2:10" x14ac:dyDescent="0.15">
      <c r="B716" s="33">
        <f t="shared" si="32"/>
        <v>43498</v>
      </c>
      <c r="C716" s="160">
        <v>111</v>
      </c>
      <c r="D716" s="44">
        <f>IF($B716&lt;Input!$C$22,"n.m.",IF($B716=Input!$C$22,100,100*(1+(C716/INDEX(C$18:C$1845,MATCH(Input!$C$22,$B$18:$B$1845,0))-1))))</f>
        <v>111.00000000000001</v>
      </c>
      <c r="E716" s="52">
        <f t="shared" si="31"/>
        <v>-8.9285714285713969E-3</v>
      </c>
      <c r="F716" s="164">
        <v>353381</v>
      </c>
      <c r="G716" s="163">
        <v>4110</v>
      </c>
      <c r="H716" s="48">
        <f>IF($B716&lt;Input!$C$22,"n.m.",IF($B716=Input!$C$22,100,100*(1+(G716/INDEX(G$18:G$1845,MATCH(Input!$C$22,$B$18:$B$1845,0))-1))))</f>
        <v>102.75000000000001</v>
      </c>
      <c r="I716" s="46">
        <f t="shared" si="30"/>
        <v>-2.4271844660194164E-3</v>
      </c>
      <c r="J716" s="50">
        <f>IF($B716&gt;=Input!$C$22,100,"n.m.")</f>
        <v>100</v>
      </c>
    </row>
    <row r="717" spans="2:10" x14ac:dyDescent="0.15">
      <c r="B717" s="33">
        <f t="shared" si="32"/>
        <v>43497</v>
      </c>
      <c r="C717" s="160">
        <v>112</v>
      </c>
      <c r="D717" s="44">
        <f>IF($B717&lt;Input!$C$22,"n.m.",IF($B717=Input!$C$22,100,100*(1+(C717/INDEX(C$18:C$1845,MATCH(Input!$C$22,$B$18:$B$1845,0))-1))))</f>
        <v>112.00000000000001</v>
      </c>
      <c r="E717" s="52">
        <f t="shared" si="31"/>
        <v>-8.8495575221239076E-3</v>
      </c>
      <c r="F717" s="164">
        <v>397047</v>
      </c>
      <c r="G717" s="163">
        <v>4120</v>
      </c>
      <c r="H717" s="48">
        <f>IF($B717&lt;Input!$C$22,"n.m.",IF($B717=Input!$C$22,100,100*(1+(G717/INDEX(G$18:G$1845,MATCH(Input!$C$22,$B$18:$B$1845,0))-1))))</f>
        <v>103</v>
      </c>
      <c r="I717" s="46">
        <f t="shared" si="30"/>
        <v>-2.421307506053294E-3</v>
      </c>
      <c r="J717" s="50">
        <f>IF($B717&gt;=Input!$C$22,100,"n.m.")</f>
        <v>100</v>
      </c>
    </row>
    <row r="718" spans="2:10" x14ac:dyDescent="0.15">
      <c r="B718" s="33">
        <f t="shared" si="32"/>
        <v>43496</v>
      </c>
      <c r="C718" s="160">
        <v>113</v>
      </c>
      <c r="D718" s="44">
        <f>IF($B718&lt;Input!$C$22,"n.m.",IF($B718=Input!$C$22,100,100*(1+(C718/INDEX(C$18:C$1845,MATCH(Input!$C$22,$B$18:$B$1845,0))-1))))</f>
        <v>112.99999999999999</v>
      </c>
      <c r="E718" s="52">
        <f t="shared" si="31"/>
        <v>-8.7719298245614308E-3</v>
      </c>
      <c r="F718" s="164">
        <v>277913</v>
      </c>
      <c r="G718" s="163">
        <v>4130</v>
      </c>
      <c r="H718" s="48">
        <f>IF($B718&lt;Input!$C$22,"n.m.",IF($B718=Input!$C$22,100,100*(1+(G718/INDEX(G$18:G$1845,MATCH(Input!$C$22,$B$18:$B$1845,0))-1))))</f>
        <v>103.25</v>
      </c>
      <c r="I718" s="46">
        <f t="shared" si="30"/>
        <v>-2.4154589371980784E-3</v>
      </c>
      <c r="J718" s="50">
        <f>IF($B718&gt;=Input!$C$22,100,"n.m.")</f>
        <v>100</v>
      </c>
    </row>
    <row r="719" spans="2:10" x14ac:dyDescent="0.15">
      <c r="B719" s="33">
        <f t="shared" si="32"/>
        <v>43495</v>
      </c>
      <c r="C719" s="160">
        <v>114</v>
      </c>
      <c r="D719" s="44">
        <f>IF($B719&lt;Input!$C$22,"n.m.",IF($B719=Input!$C$22,100,100*(1+(C719/INDEX(C$18:C$1845,MATCH(Input!$C$22,$B$18:$B$1845,0))-1))))</f>
        <v>113.99999999999999</v>
      </c>
      <c r="E719" s="52">
        <f t="shared" si="31"/>
        <v>-8.6956521739129933E-3</v>
      </c>
      <c r="F719" s="164">
        <v>382678</v>
      </c>
      <c r="G719" s="163">
        <v>4140</v>
      </c>
      <c r="H719" s="48">
        <f>IF($B719&lt;Input!$C$22,"n.m.",IF($B719=Input!$C$22,100,100*(1+(G719/INDEX(G$18:G$1845,MATCH(Input!$C$22,$B$18:$B$1845,0))-1))))</f>
        <v>103.49999999999999</v>
      </c>
      <c r="I719" s="46">
        <f t="shared" si="30"/>
        <v>-2.4096385542168308E-3</v>
      </c>
      <c r="J719" s="50">
        <f>IF($B719&gt;=Input!$C$22,100,"n.m.")</f>
        <v>100</v>
      </c>
    </row>
    <row r="720" spans="2:10" x14ac:dyDescent="0.15">
      <c r="B720" s="33">
        <f t="shared" si="32"/>
        <v>43494</v>
      </c>
      <c r="C720" s="160">
        <v>115</v>
      </c>
      <c r="D720" s="44">
        <f>IF($B720&lt;Input!$C$22,"n.m.",IF($B720=Input!$C$22,100,100*(1+(C720/INDEX(C$18:C$1845,MATCH(Input!$C$22,$B$18:$B$1845,0))-1))))</f>
        <v>114.99999999999999</v>
      </c>
      <c r="E720" s="52">
        <f t="shared" si="31"/>
        <v>-8.6206896551723755E-3</v>
      </c>
      <c r="F720" s="164">
        <v>465819</v>
      </c>
      <c r="G720" s="163">
        <v>4150</v>
      </c>
      <c r="H720" s="48">
        <f>IF($B720&lt;Input!$C$22,"n.m.",IF($B720=Input!$C$22,100,100*(1+(G720/INDEX(G$18:G$1845,MATCH(Input!$C$22,$B$18:$B$1845,0))-1))))</f>
        <v>103.75000000000001</v>
      </c>
      <c r="I720" s="46">
        <f t="shared" si="30"/>
        <v>-2.4038461538461453E-3</v>
      </c>
      <c r="J720" s="50">
        <f>IF($B720&gt;=Input!$C$22,100,"n.m.")</f>
        <v>100</v>
      </c>
    </row>
    <row r="721" spans="2:10" x14ac:dyDescent="0.15">
      <c r="B721" s="33">
        <f t="shared" si="32"/>
        <v>43493</v>
      </c>
      <c r="C721" s="160">
        <v>116</v>
      </c>
      <c r="D721" s="44">
        <f>IF($B721&lt;Input!$C$22,"n.m.",IF($B721=Input!$C$22,100,100*(1+(C721/INDEX(C$18:C$1845,MATCH(Input!$C$22,$B$18:$B$1845,0))-1))))</f>
        <v>115.99999999999999</v>
      </c>
      <c r="E721" s="52">
        <f t="shared" si="31"/>
        <v>-8.5470085470085166E-3</v>
      </c>
      <c r="F721" s="164">
        <v>467475</v>
      </c>
      <c r="G721" s="163">
        <v>4160</v>
      </c>
      <c r="H721" s="48">
        <f>IF($B721&lt;Input!$C$22,"n.m.",IF($B721=Input!$C$22,100,100*(1+(G721/INDEX(G$18:G$1845,MATCH(Input!$C$22,$B$18:$B$1845,0))-1))))</f>
        <v>104</v>
      </c>
      <c r="I721" s="46">
        <f t="shared" si="30"/>
        <v>-2.3980815347721673E-3</v>
      </c>
      <c r="J721" s="50">
        <f>IF($B721&gt;=Input!$C$22,100,"n.m.")</f>
        <v>100</v>
      </c>
    </row>
    <row r="722" spans="2:10" x14ac:dyDescent="0.15">
      <c r="B722" s="33">
        <f t="shared" si="32"/>
        <v>43492</v>
      </c>
      <c r="C722" s="160">
        <v>117</v>
      </c>
      <c r="D722" s="44">
        <f>IF($B722&lt;Input!$C$22,"n.m.",IF($B722=Input!$C$22,100,100*(1+(C722/INDEX(C$18:C$1845,MATCH(Input!$C$22,$B$18:$B$1845,0))-1))))</f>
        <v>117</v>
      </c>
      <c r="E722" s="52">
        <f t="shared" si="31"/>
        <v>-8.4745762711864181E-3</v>
      </c>
      <c r="F722" s="164">
        <v>323993</v>
      </c>
      <c r="G722" s="163">
        <v>4170</v>
      </c>
      <c r="H722" s="48">
        <f>IF($B722&lt;Input!$C$22,"n.m.",IF($B722=Input!$C$22,100,100*(1+(G722/INDEX(G$18:G$1845,MATCH(Input!$C$22,$B$18:$B$1845,0))-1))))</f>
        <v>104.25</v>
      </c>
      <c r="I722" s="46">
        <f t="shared" ref="I722:I785" si="33">G722/G723-1</f>
        <v>-2.3923444976076125E-3</v>
      </c>
      <c r="J722" s="50">
        <f>IF($B722&gt;=Input!$C$22,100,"n.m.")</f>
        <v>100</v>
      </c>
    </row>
    <row r="723" spans="2:10" x14ac:dyDescent="0.15">
      <c r="B723" s="33">
        <f t="shared" si="32"/>
        <v>43491</v>
      </c>
      <c r="C723" s="160">
        <v>118</v>
      </c>
      <c r="D723" s="44">
        <f>IF($B723&lt;Input!$C$22,"n.m.",IF($B723=Input!$C$22,100,100*(1+(C723/INDEX(C$18:C$1845,MATCH(Input!$C$22,$B$18:$B$1845,0))-1))))</f>
        <v>118</v>
      </c>
      <c r="E723" s="52">
        <f t="shared" ref="E723:E786" si="34">C723/C724-1</f>
        <v>-8.4033613445377853E-3</v>
      </c>
      <c r="F723" s="164">
        <v>279867</v>
      </c>
      <c r="G723" s="163">
        <v>4180</v>
      </c>
      <c r="H723" s="48">
        <f>IF($B723&lt;Input!$C$22,"n.m.",IF($B723=Input!$C$22,100,100*(1+(G723/INDEX(G$18:G$1845,MATCH(Input!$C$22,$B$18:$B$1845,0))-1))))</f>
        <v>104.5</v>
      </c>
      <c r="I723" s="46">
        <f t="shared" si="33"/>
        <v>-2.3866348448687846E-3</v>
      </c>
      <c r="J723" s="50">
        <f>IF($B723&gt;=Input!$C$22,100,"n.m.")</f>
        <v>100</v>
      </c>
    </row>
    <row r="724" spans="2:10" x14ac:dyDescent="0.15">
      <c r="B724" s="33">
        <f t="shared" ref="B724:B787" si="35">B723-1</f>
        <v>43490</v>
      </c>
      <c r="C724" s="160">
        <v>119</v>
      </c>
      <c r="D724" s="44">
        <f>IF($B724&lt;Input!$C$22,"n.m.",IF($B724=Input!$C$22,100,100*(1+(C724/INDEX(C$18:C$1845,MATCH(Input!$C$22,$B$18:$B$1845,0))-1))))</f>
        <v>119</v>
      </c>
      <c r="E724" s="52">
        <f t="shared" si="34"/>
        <v>-8.3333333333333037E-3</v>
      </c>
      <c r="F724" s="164">
        <v>402423</v>
      </c>
      <c r="G724" s="163">
        <v>4190</v>
      </c>
      <c r="H724" s="48">
        <f>IF($B724&lt;Input!$C$22,"n.m.",IF($B724=Input!$C$22,100,100*(1+(G724/INDEX(G$18:G$1845,MATCH(Input!$C$22,$B$18:$B$1845,0))-1))))</f>
        <v>104.75000000000001</v>
      </c>
      <c r="I724" s="46">
        <f t="shared" si="33"/>
        <v>-2.3809523809523725E-3</v>
      </c>
      <c r="J724" s="50">
        <f>IF($B724&gt;=Input!$C$22,100,"n.m.")</f>
        <v>100</v>
      </c>
    </row>
    <row r="725" spans="2:10" x14ac:dyDescent="0.15">
      <c r="B725" s="33">
        <f t="shared" si="35"/>
        <v>43489</v>
      </c>
      <c r="C725" s="160">
        <v>120</v>
      </c>
      <c r="D725" s="44">
        <f>IF($B725&lt;Input!$C$22,"n.m.",IF($B725=Input!$C$22,100,100*(1+(C725/INDEX(C$18:C$1845,MATCH(Input!$C$22,$B$18:$B$1845,0))-1))))</f>
        <v>120</v>
      </c>
      <c r="E725" s="52">
        <f t="shared" si="34"/>
        <v>-8.2644628099173278E-3</v>
      </c>
      <c r="F725" s="164">
        <v>413255</v>
      </c>
      <c r="G725" s="163">
        <v>4200</v>
      </c>
      <c r="H725" s="48">
        <f>IF($B725&lt;Input!$C$22,"n.m.",IF($B725=Input!$C$22,100,100*(1+(G725/INDEX(G$18:G$1845,MATCH(Input!$C$22,$B$18:$B$1845,0))-1))))</f>
        <v>105</v>
      </c>
      <c r="I725" s="46">
        <f t="shared" si="33"/>
        <v>-2.3752969121140222E-3</v>
      </c>
      <c r="J725" s="50">
        <f>IF($B725&gt;=Input!$C$22,100,"n.m.")</f>
        <v>100</v>
      </c>
    </row>
    <row r="726" spans="2:10" x14ac:dyDescent="0.15">
      <c r="B726" s="33">
        <f t="shared" si="35"/>
        <v>43488</v>
      </c>
      <c r="C726" s="160">
        <v>121</v>
      </c>
      <c r="D726" s="44">
        <f>IF($B726&lt;Input!$C$22,"n.m.",IF($B726=Input!$C$22,100,100*(1+(C726/INDEX(C$18:C$1845,MATCH(Input!$C$22,$B$18:$B$1845,0))-1))))</f>
        <v>121</v>
      </c>
      <c r="E726" s="52">
        <f t="shared" si="34"/>
        <v>-8.1967213114754189E-3</v>
      </c>
      <c r="F726" s="164">
        <v>492424</v>
      </c>
      <c r="G726" s="163">
        <v>4210</v>
      </c>
      <c r="H726" s="48">
        <f>IF($B726&lt;Input!$C$22,"n.m.",IF($B726=Input!$C$22,100,100*(1+(G726/INDEX(G$18:G$1845,MATCH(Input!$C$22,$B$18:$B$1845,0))-1))))</f>
        <v>105.25</v>
      </c>
      <c r="I726" s="46">
        <f t="shared" si="33"/>
        <v>-2.3696682464454666E-3</v>
      </c>
      <c r="J726" s="50">
        <f>IF($B726&gt;=Input!$C$22,100,"n.m.")</f>
        <v>100</v>
      </c>
    </row>
    <row r="727" spans="2:10" x14ac:dyDescent="0.15">
      <c r="B727" s="33">
        <f t="shared" si="35"/>
        <v>43487</v>
      </c>
      <c r="C727" s="160">
        <v>122</v>
      </c>
      <c r="D727" s="44">
        <f>IF($B727&lt;Input!$C$22,"n.m.",IF($B727=Input!$C$22,100,100*(1+(C727/INDEX(C$18:C$1845,MATCH(Input!$C$22,$B$18:$B$1845,0))-1))))</f>
        <v>122</v>
      </c>
      <c r="E727" s="52">
        <f t="shared" si="34"/>
        <v>-8.1300813008130524E-3</v>
      </c>
      <c r="F727" s="164">
        <v>456996</v>
      </c>
      <c r="G727" s="163">
        <v>4220</v>
      </c>
      <c r="H727" s="48">
        <f>IF($B727&lt;Input!$C$22,"n.m.",IF($B727=Input!$C$22,100,100*(1+(G727/INDEX(G$18:G$1845,MATCH(Input!$C$22,$B$18:$B$1845,0))-1))))</f>
        <v>105.5</v>
      </c>
      <c r="I727" s="46">
        <f t="shared" si="33"/>
        <v>-2.3640661938534313E-3</v>
      </c>
      <c r="J727" s="50">
        <f>IF($B727&gt;=Input!$C$22,100,"n.m.")</f>
        <v>100</v>
      </c>
    </row>
    <row r="728" spans="2:10" x14ac:dyDescent="0.15">
      <c r="B728" s="33">
        <f t="shared" si="35"/>
        <v>43486</v>
      </c>
      <c r="C728" s="160">
        <v>123</v>
      </c>
      <c r="D728" s="44">
        <f>IF($B728&lt;Input!$C$22,"n.m.",IF($B728=Input!$C$22,100,100*(1+(C728/INDEX(C$18:C$1845,MATCH(Input!$C$22,$B$18:$B$1845,0))-1))))</f>
        <v>123</v>
      </c>
      <c r="E728" s="52">
        <f t="shared" si="34"/>
        <v>-8.0645161290322509E-3</v>
      </c>
      <c r="F728" s="164">
        <v>442212</v>
      </c>
      <c r="G728" s="163">
        <v>4230</v>
      </c>
      <c r="H728" s="48">
        <f>IF($B728&lt;Input!$C$22,"n.m.",IF($B728=Input!$C$22,100,100*(1+(G728/INDEX(G$18:G$1845,MATCH(Input!$C$22,$B$18:$B$1845,0))-1))))</f>
        <v>105.75000000000001</v>
      </c>
      <c r="I728" s="46">
        <f t="shared" si="33"/>
        <v>-2.3584905660377631E-3</v>
      </c>
      <c r="J728" s="50">
        <f>IF($B728&gt;=Input!$C$22,100,"n.m.")</f>
        <v>100</v>
      </c>
    </row>
    <row r="729" spans="2:10" x14ac:dyDescent="0.15">
      <c r="B729" s="33">
        <f t="shared" si="35"/>
        <v>43485</v>
      </c>
      <c r="C729" s="160">
        <v>124</v>
      </c>
      <c r="D729" s="44">
        <f>IF($B729&lt;Input!$C$22,"n.m.",IF($B729=Input!$C$22,100,100*(1+(C729/INDEX(C$18:C$1845,MATCH(Input!$C$22,$B$18:$B$1845,0))-1))))</f>
        <v>124</v>
      </c>
      <c r="E729" s="52">
        <f t="shared" si="34"/>
        <v>-8.0000000000000071E-3</v>
      </c>
      <c r="F729" s="164">
        <v>372765</v>
      </c>
      <c r="G729" s="163">
        <v>4240</v>
      </c>
      <c r="H729" s="48">
        <f>IF($B729&lt;Input!$C$22,"n.m.",IF($B729=Input!$C$22,100,100*(1+(G729/INDEX(G$18:G$1845,MATCH(Input!$C$22,$B$18:$B$1845,0))-1))))</f>
        <v>106</v>
      </c>
      <c r="I729" s="46">
        <f t="shared" si="33"/>
        <v>-2.3529411764705577E-3</v>
      </c>
      <c r="J729" s="50">
        <f>IF($B729&gt;=Input!$C$22,100,"n.m.")</f>
        <v>100</v>
      </c>
    </row>
    <row r="730" spans="2:10" x14ac:dyDescent="0.15">
      <c r="B730" s="33">
        <f t="shared" si="35"/>
        <v>43484</v>
      </c>
      <c r="C730" s="160">
        <v>125</v>
      </c>
      <c r="D730" s="44">
        <f>IF($B730&lt;Input!$C$22,"n.m.",IF($B730=Input!$C$22,100,100*(1+(C730/INDEX(C$18:C$1845,MATCH(Input!$C$22,$B$18:$B$1845,0))-1))))</f>
        <v>125</v>
      </c>
      <c r="E730" s="52">
        <f t="shared" si="34"/>
        <v>-7.9365079365079083E-3</v>
      </c>
      <c r="F730" s="164">
        <v>485674</v>
      </c>
      <c r="G730" s="163">
        <v>4250</v>
      </c>
      <c r="H730" s="48">
        <f>IF($B730&lt;Input!$C$22,"n.m.",IF($B730=Input!$C$22,100,100*(1+(G730/INDEX(G$18:G$1845,MATCH(Input!$C$22,$B$18:$B$1845,0))-1))))</f>
        <v>106.25</v>
      </c>
      <c r="I730" s="46">
        <f t="shared" si="33"/>
        <v>-2.3474178403756207E-3</v>
      </c>
      <c r="J730" s="50">
        <f>IF($B730&gt;=Input!$C$22,100,"n.m.")</f>
        <v>100</v>
      </c>
    </row>
    <row r="731" spans="2:10" x14ac:dyDescent="0.15">
      <c r="B731" s="33">
        <f t="shared" si="35"/>
        <v>43483</v>
      </c>
      <c r="C731" s="160">
        <v>126</v>
      </c>
      <c r="D731" s="44">
        <f>IF($B731&lt;Input!$C$22,"n.m.",IF($B731=Input!$C$22,100,100*(1+(C731/INDEX(C$18:C$1845,MATCH(Input!$C$22,$B$18:$B$1845,0))-1))))</f>
        <v>126</v>
      </c>
      <c r="E731" s="52">
        <f t="shared" si="34"/>
        <v>-7.8740157480314821E-3</v>
      </c>
      <c r="F731" s="164">
        <v>459648</v>
      </c>
      <c r="G731" s="163">
        <v>4260</v>
      </c>
      <c r="H731" s="48">
        <f>IF($B731&lt;Input!$C$22,"n.m.",IF($B731=Input!$C$22,100,100*(1+(G731/INDEX(G$18:G$1845,MATCH(Input!$C$22,$B$18:$B$1845,0))-1))))</f>
        <v>106.5</v>
      </c>
      <c r="I731" s="46">
        <f t="shared" si="33"/>
        <v>-2.3419203747072626E-3</v>
      </c>
      <c r="J731" s="50">
        <f>IF($B731&gt;=Input!$C$22,100,"n.m.")</f>
        <v>100</v>
      </c>
    </row>
    <row r="732" spans="2:10" x14ac:dyDescent="0.15">
      <c r="B732" s="33">
        <f t="shared" si="35"/>
        <v>43482</v>
      </c>
      <c r="C732" s="160">
        <v>127</v>
      </c>
      <c r="D732" s="44">
        <f>IF($B732&lt;Input!$C$22,"n.m.",IF($B732=Input!$C$22,100,100*(1+(C732/INDEX(C$18:C$1845,MATCH(Input!$C$22,$B$18:$B$1845,0))-1))))</f>
        <v>127</v>
      </c>
      <c r="E732" s="52">
        <f t="shared" si="34"/>
        <v>-7.8125E-3</v>
      </c>
      <c r="F732" s="164">
        <v>345407</v>
      </c>
      <c r="G732" s="163">
        <v>4270</v>
      </c>
      <c r="H732" s="48">
        <f>IF($B732&lt;Input!$C$22,"n.m.",IF($B732=Input!$C$22,100,100*(1+(G732/INDEX(G$18:G$1845,MATCH(Input!$C$22,$B$18:$B$1845,0))-1))))</f>
        <v>106.74999999999999</v>
      </c>
      <c r="I732" s="46">
        <f t="shared" si="33"/>
        <v>-2.3364485981308691E-3</v>
      </c>
      <c r="J732" s="50">
        <f>IF($B732&gt;=Input!$C$22,100,"n.m.")</f>
        <v>100</v>
      </c>
    </row>
    <row r="733" spans="2:10" x14ac:dyDescent="0.15">
      <c r="B733" s="33">
        <f t="shared" si="35"/>
        <v>43481</v>
      </c>
      <c r="C733" s="160">
        <v>128</v>
      </c>
      <c r="D733" s="44">
        <f>IF($B733&lt;Input!$C$22,"n.m.",IF($B733=Input!$C$22,100,100*(1+(C733/INDEX(C$18:C$1845,MATCH(Input!$C$22,$B$18:$B$1845,0))-1))))</f>
        <v>128</v>
      </c>
      <c r="E733" s="52">
        <f t="shared" si="34"/>
        <v>-7.7519379844961378E-3</v>
      </c>
      <c r="F733" s="164">
        <v>207390</v>
      </c>
      <c r="G733" s="163">
        <v>4280</v>
      </c>
      <c r="H733" s="48">
        <f>IF($B733&lt;Input!$C$22,"n.m.",IF($B733=Input!$C$22,100,100*(1+(G733/INDEX(G$18:G$1845,MATCH(Input!$C$22,$B$18:$B$1845,0))-1))))</f>
        <v>107</v>
      </c>
      <c r="I733" s="46">
        <f t="shared" si="33"/>
        <v>-2.3310023310023631E-3</v>
      </c>
      <c r="J733" s="50">
        <f>IF($B733&gt;=Input!$C$22,100,"n.m.")</f>
        <v>100</v>
      </c>
    </row>
    <row r="734" spans="2:10" x14ac:dyDescent="0.15">
      <c r="B734" s="33">
        <f t="shared" si="35"/>
        <v>43480</v>
      </c>
      <c r="C734" s="160">
        <v>129</v>
      </c>
      <c r="D734" s="44">
        <f>IF($B734&lt;Input!$C$22,"n.m.",IF($B734=Input!$C$22,100,100*(1+(C734/INDEX(C$18:C$1845,MATCH(Input!$C$22,$B$18:$B$1845,0))-1))))</f>
        <v>129</v>
      </c>
      <c r="E734" s="52">
        <f t="shared" si="34"/>
        <v>-7.692307692307665E-3</v>
      </c>
      <c r="F734" s="164">
        <v>417680</v>
      </c>
      <c r="G734" s="163">
        <v>4290</v>
      </c>
      <c r="H734" s="48">
        <f>IF($B734&lt;Input!$C$22,"n.m.",IF($B734=Input!$C$22,100,100*(1+(G734/INDEX(G$18:G$1845,MATCH(Input!$C$22,$B$18:$B$1845,0))-1))))</f>
        <v>107.25</v>
      </c>
      <c r="I734" s="46">
        <f t="shared" si="33"/>
        <v>-2.3255813953488857E-3</v>
      </c>
      <c r="J734" s="50">
        <f>IF($B734&gt;=Input!$C$22,100,"n.m.")</f>
        <v>100</v>
      </c>
    </row>
    <row r="735" spans="2:10" x14ac:dyDescent="0.15">
      <c r="B735" s="33">
        <f t="shared" si="35"/>
        <v>43479</v>
      </c>
      <c r="C735" s="160">
        <v>130</v>
      </c>
      <c r="D735" s="44">
        <f>IF($B735&lt;Input!$C$22,"n.m.",IF($B735=Input!$C$22,100,100*(1+(C735/INDEX(C$18:C$1845,MATCH(Input!$C$22,$B$18:$B$1845,0))-1))))</f>
        <v>130</v>
      </c>
      <c r="E735" s="52">
        <f t="shared" si="34"/>
        <v>-7.6335877862595547E-3</v>
      </c>
      <c r="F735" s="164">
        <v>200825</v>
      </c>
      <c r="G735" s="163">
        <v>4300</v>
      </c>
      <c r="H735" s="48">
        <f>IF($B735&lt;Input!$C$22,"n.m.",IF($B735=Input!$C$22,100,100*(1+(G735/INDEX(G$18:G$1845,MATCH(Input!$C$22,$B$18:$B$1845,0))-1))))</f>
        <v>107.5</v>
      </c>
      <c r="I735" s="46">
        <f t="shared" si="33"/>
        <v>-2.3201856148491462E-3</v>
      </c>
      <c r="J735" s="50">
        <f>IF($B735&gt;=Input!$C$22,100,"n.m.")</f>
        <v>100</v>
      </c>
    </row>
    <row r="736" spans="2:10" x14ac:dyDescent="0.15">
      <c r="B736" s="33">
        <f t="shared" si="35"/>
        <v>43478</v>
      </c>
      <c r="C736" s="160">
        <v>131</v>
      </c>
      <c r="D736" s="44">
        <f>IF($B736&lt;Input!$C$22,"n.m.",IF($B736=Input!$C$22,100,100*(1+(C736/INDEX(C$18:C$1845,MATCH(Input!$C$22,$B$18:$B$1845,0))-1))))</f>
        <v>131</v>
      </c>
      <c r="E736" s="52">
        <f t="shared" si="34"/>
        <v>-7.575757575757569E-3</v>
      </c>
      <c r="F736" s="164">
        <v>296285</v>
      </c>
      <c r="G736" s="163">
        <v>4310</v>
      </c>
      <c r="H736" s="48">
        <f>IF($B736&lt;Input!$C$22,"n.m.",IF($B736=Input!$C$22,100,100*(1+(G736/INDEX(G$18:G$1845,MATCH(Input!$C$22,$B$18:$B$1845,0))-1))))</f>
        <v>107.74999999999999</v>
      </c>
      <c r="I736" s="46">
        <f t="shared" si="33"/>
        <v>-2.3148148148147696E-3</v>
      </c>
      <c r="J736" s="50">
        <f>IF($B736&gt;=Input!$C$22,100,"n.m.")</f>
        <v>100</v>
      </c>
    </row>
    <row r="737" spans="2:10" x14ac:dyDescent="0.15">
      <c r="B737" s="33">
        <f t="shared" si="35"/>
        <v>43477</v>
      </c>
      <c r="C737" s="160">
        <v>132</v>
      </c>
      <c r="D737" s="44">
        <f>IF($B737&lt;Input!$C$22,"n.m.",IF($B737=Input!$C$22,100,100*(1+(C737/INDEX(C$18:C$1845,MATCH(Input!$C$22,$B$18:$B$1845,0))-1))))</f>
        <v>132</v>
      </c>
      <c r="E737" s="52">
        <f t="shared" si="34"/>
        <v>-7.5187969924812581E-3</v>
      </c>
      <c r="F737" s="164">
        <v>490082</v>
      </c>
      <c r="G737" s="163">
        <v>4320</v>
      </c>
      <c r="H737" s="48">
        <f>IF($B737&lt;Input!$C$22,"n.m.",IF($B737=Input!$C$22,100,100*(1+(G737/INDEX(G$18:G$1845,MATCH(Input!$C$22,$B$18:$B$1845,0))-1))))</f>
        <v>108</v>
      </c>
      <c r="I737" s="46">
        <f t="shared" si="33"/>
        <v>-2.3094688221708681E-3</v>
      </c>
      <c r="J737" s="50">
        <f>IF($B737&gt;=Input!$C$22,100,"n.m.")</f>
        <v>100</v>
      </c>
    </row>
    <row r="738" spans="2:10" x14ac:dyDescent="0.15">
      <c r="B738" s="33">
        <f t="shared" si="35"/>
        <v>43476</v>
      </c>
      <c r="C738" s="160">
        <v>133</v>
      </c>
      <c r="D738" s="44">
        <f>IF($B738&lt;Input!$C$22,"n.m.",IF($B738=Input!$C$22,100,100*(1+(C738/INDEX(C$18:C$1845,MATCH(Input!$C$22,$B$18:$B$1845,0))-1))))</f>
        <v>133</v>
      </c>
      <c r="E738" s="52">
        <f t="shared" si="34"/>
        <v>-7.4626865671642006E-3</v>
      </c>
      <c r="F738" s="164">
        <v>278569</v>
      </c>
      <c r="G738" s="163">
        <v>4330</v>
      </c>
      <c r="H738" s="48">
        <f>IF($B738&lt;Input!$C$22,"n.m.",IF($B738=Input!$C$22,100,100*(1+(G738/INDEX(G$18:G$1845,MATCH(Input!$C$22,$B$18:$B$1845,0))-1))))</f>
        <v>108.25</v>
      </c>
      <c r="I738" s="46">
        <f t="shared" si="33"/>
        <v>-2.3041474654378336E-3</v>
      </c>
      <c r="J738" s="50">
        <f>IF($B738&gt;=Input!$C$22,100,"n.m.")</f>
        <v>100</v>
      </c>
    </row>
    <row r="739" spans="2:10" x14ac:dyDescent="0.15">
      <c r="B739" s="33">
        <f t="shared" si="35"/>
        <v>43475</v>
      </c>
      <c r="C739" s="160">
        <v>134</v>
      </c>
      <c r="D739" s="44">
        <f>IF($B739&lt;Input!$C$22,"n.m.",IF($B739=Input!$C$22,100,100*(1+(C739/INDEX(C$18:C$1845,MATCH(Input!$C$22,$B$18:$B$1845,0))-1))))</f>
        <v>134</v>
      </c>
      <c r="E739" s="52">
        <f t="shared" si="34"/>
        <v>-7.4074074074074181E-3</v>
      </c>
      <c r="F739" s="164">
        <v>454914</v>
      </c>
      <c r="G739" s="163">
        <v>4340</v>
      </c>
      <c r="H739" s="48">
        <f>IF($B739&lt;Input!$C$22,"n.m.",IF($B739=Input!$C$22,100,100*(1+(G739/INDEX(G$18:G$1845,MATCH(Input!$C$22,$B$18:$B$1845,0))-1))))</f>
        <v>108.5</v>
      </c>
      <c r="I739" s="46">
        <f t="shared" si="33"/>
        <v>-2.2988505747126853E-3</v>
      </c>
      <c r="J739" s="50">
        <f>IF($B739&gt;=Input!$C$22,100,"n.m.")</f>
        <v>100</v>
      </c>
    </row>
    <row r="740" spans="2:10" x14ac:dyDescent="0.15">
      <c r="B740" s="33">
        <f t="shared" si="35"/>
        <v>43474</v>
      </c>
      <c r="C740" s="160">
        <v>135</v>
      </c>
      <c r="D740" s="44">
        <f>IF($B740&lt;Input!$C$22,"n.m.",IF($B740=Input!$C$22,100,100*(1+(C740/INDEX(C$18:C$1845,MATCH(Input!$C$22,$B$18:$B$1845,0))-1))))</f>
        <v>135</v>
      </c>
      <c r="E740" s="52">
        <f t="shared" si="34"/>
        <v>-7.3529411764705621E-3</v>
      </c>
      <c r="F740" s="164">
        <v>325520</v>
      </c>
      <c r="G740" s="163">
        <v>4350</v>
      </c>
      <c r="H740" s="48">
        <f>IF($B740&lt;Input!$C$22,"n.m.",IF($B740=Input!$C$22,100,100*(1+(G740/INDEX(G$18:G$1845,MATCH(Input!$C$22,$B$18:$B$1845,0))-1))))</f>
        <v>108.74999999999999</v>
      </c>
      <c r="I740" s="46">
        <f t="shared" si="33"/>
        <v>-2.2935779816514179E-3</v>
      </c>
      <c r="J740" s="50">
        <f>IF($B740&gt;=Input!$C$22,100,"n.m.")</f>
        <v>100</v>
      </c>
    </row>
    <row r="741" spans="2:10" x14ac:dyDescent="0.15">
      <c r="B741" s="33">
        <f t="shared" si="35"/>
        <v>43473</v>
      </c>
      <c r="C741" s="160">
        <v>136</v>
      </c>
      <c r="D741" s="44">
        <f>IF($B741&lt;Input!$C$22,"n.m.",IF($B741=Input!$C$22,100,100*(1+(C741/INDEX(C$18:C$1845,MATCH(Input!$C$22,$B$18:$B$1845,0))-1))))</f>
        <v>136</v>
      </c>
      <c r="E741" s="52">
        <f t="shared" si="34"/>
        <v>-7.2992700729926918E-3</v>
      </c>
      <c r="F741" s="164">
        <v>490482</v>
      </c>
      <c r="G741" s="163">
        <v>4360</v>
      </c>
      <c r="H741" s="48">
        <f>IF($B741&lt;Input!$C$22,"n.m.",IF($B741=Input!$C$22,100,100*(1+(G741/INDEX(G$18:G$1845,MATCH(Input!$C$22,$B$18:$B$1845,0))-1))))</f>
        <v>109.00000000000001</v>
      </c>
      <c r="I741" s="46">
        <f t="shared" si="33"/>
        <v>-2.2883295194507935E-3</v>
      </c>
      <c r="J741" s="50">
        <f>IF($B741&gt;=Input!$C$22,100,"n.m.")</f>
        <v>100</v>
      </c>
    </row>
    <row r="742" spans="2:10" x14ac:dyDescent="0.15">
      <c r="B742" s="33">
        <f t="shared" si="35"/>
        <v>43472</v>
      </c>
      <c r="C742" s="160">
        <v>137</v>
      </c>
      <c r="D742" s="44">
        <f>IF($B742&lt;Input!$C$22,"n.m.",IF($B742=Input!$C$22,100,100*(1+(C742/INDEX(C$18:C$1845,MATCH(Input!$C$22,$B$18:$B$1845,0))-1))))</f>
        <v>137</v>
      </c>
      <c r="E742" s="52">
        <f t="shared" si="34"/>
        <v>-7.2463768115942351E-3</v>
      </c>
      <c r="F742" s="164">
        <v>496390</v>
      </c>
      <c r="G742" s="163">
        <v>4370</v>
      </c>
      <c r="H742" s="48">
        <f>IF($B742&lt;Input!$C$22,"n.m.",IF($B742=Input!$C$22,100,100*(1+(G742/INDEX(G$18:G$1845,MATCH(Input!$C$22,$B$18:$B$1845,0))-1))))</f>
        <v>109.25</v>
      </c>
      <c r="I742" s="46">
        <f t="shared" si="33"/>
        <v>-2.2831050228310223E-3</v>
      </c>
      <c r="J742" s="50">
        <f>IF($B742&gt;=Input!$C$22,100,"n.m.")</f>
        <v>100</v>
      </c>
    </row>
    <row r="743" spans="2:10" x14ac:dyDescent="0.15">
      <c r="B743" s="33">
        <f t="shared" si="35"/>
        <v>43471</v>
      </c>
      <c r="C743" s="160">
        <v>138</v>
      </c>
      <c r="D743" s="44">
        <f>IF($B743&lt;Input!$C$22,"n.m.",IF($B743=Input!$C$22,100,100*(1+(C743/INDEX(C$18:C$1845,MATCH(Input!$C$22,$B$18:$B$1845,0))-1))))</f>
        <v>138</v>
      </c>
      <c r="E743" s="52">
        <f t="shared" si="34"/>
        <v>-7.194244604316502E-3</v>
      </c>
      <c r="F743" s="164">
        <v>350547</v>
      </c>
      <c r="G743" s="163">
        <v>4380</v>
      </c>
      <c r="H743" s="48">
        <f>IF($B743&lt;Input!$C$22,"n.m.",IF($B743=Input!$C$22,100,100*(1+(G743/INDEX(G$18:G$1845,MATCH(Input!$C$22,$B$18:$B$1845,0))-1))))</f>
        <v>109.5</v>
      </c>
      <c r="I743" s="46">
        <f t="shared" si="33"/>
        <v>-2.277904328018221E-3</v>
      </c>
      <c r="J743" s="50">
        <f>IF($B743&gt;=Input!$C$22,100,"n.m.")</f>
        <v>100</v>
      </c>
    </row>
    <row r="744" spans="2:10" x14ac:dyDescent="0.15">
      <c r="B744" s="33">
        <f t="shared" si="35"/>
        <v>43470</v>
      </c>
      <c r="C744" s="160">
        <v>139</v>
      </c>
      <c r="D744" s="44">
        <f>IF($B744&lt;Input!$C$22,"n.m.",IF($B744=Input!$C$22,100,100*(1+(C744/INDEX(C$18:C$1845,MATCH(Input!$C$22,$B$18:$B$1845,0))-1))))</f>
        <v>139</v>
      </c>
      <c r="E744" s="52">
        <f t="shared" si="34"/>
        <v>-7.1428571428571175E-3</v>
      </c>
      <c r="F744" s="164">
        <v>246892</v>
      </c>
      <c r="G744" s="163">
        <v>4390</v>
      </c>
      <c r="H744" s="48">
        <f>IF($B744&lt;Input!$C$22,"n.m.",IF($B744=Input!$C$22,100,100*(1+(G744/INDEX(G$18:G$1845,MATCH(Input!$C$22,$B$18:$B$1845,0))-1))))</f>
        <v>109.74999999999999</v>
      </c>
      <c r="I744" s="46">
        <f t="shared" si="33"/>
        <v>-2.2727272727273151E-3</v>
      </c>
      <c r="J744" s="50">
        <f>IF($B744&gt;=Input!$C$22,100,"n.m.")</f>
        <v>100</v>
      </c>
    </row>
    <row r="745" spans="2:10" x14ac:dyDescent="0.15">
      <c r="B745" s="33">
        <f t="shared" si="35"/>
        <v>43469</v>
      </c>
      <c r="C745" s="160">
        <v>140</v>
      </c>
      <c r="D745" s="44">
        <f>IF($B745&lt;Input!$C$22,"n.m.",IF($B745=Input!$C$22,100,100*(1+(C745/INDEX(C$18:C$1845,MATCH(Input!$C$22,$B$18:$B$1845,0))-1))))</f>
        <v>140</v>
      </c>
      <c r="E745" s="52">
        <f t="shared" si="34"/>
        <v>-7.0921985815602939E-3</v>
      </c>
      <c r="F745" s="164">
        <v>373730</v>
      </c>
      <c r="G745" s="163">
        <v>4400</v>
      </c>
      <c r="H745" s="48">
        <f>IF($B745&lt;Input!$C$22,"n.m.",IF($B745=Input!$C$22,100,100*(1+(G745/INDEX(G$18:G$1845,MATCH(Input!$C$22,$B$18:$B$1845,0))-1))))</f>
        <v>110.00000000000001</v>
      </c>
      <c r="I745" s="46">
        <f t="shared" si="33"/>
        <v>-2.2675736961451642E-3</v>
      </c>
      <c r="J745" s="50">
        <f>IF($B745&gt;=Input!$C$22,100,"n.m.")</f>
        <v>100</v>
      </c>
    </row>
    <row r="746" spans="2:10" x14ac:dyDescent="0.15">
      <c r="B746" s="33">
        <f t="shared" si="35"/>
        <v>43468</v>
      </c>
      <c r="C746" s="160">
        <v>141</v>
      </c>
      <c r="D746" s="44">
        <f>IF($B746&lt;Input!$C$22,"n.m.",IF($B746=Input!$C$22,100,100*(1+(C746/INDEX(C$18:C$1845,MATCH(Input!$C$22,$B$18:$B$1845,0))-1))))</f>
        <v>141</v>
      </c>
      <c r="E746" s="52">
        <f t="shared" si="34"/>
        <v>-7.0422535211267512E-3</v>
      </c>
      <c r="F746" s="164">
        <v>455649</v>
      </c>
      <c r="G746" s="163">
        <v>4410</v>
      </c>
      <c r="H746" s="48">
        <f>IF($B746&lt;Input!$C$22,"n.m.",IF($B746=Input!$C$22,100,100*(1+(G746/INDEX(G$18:G$1845,MATCH(Input!$C$22,$B$18:$B$1845,0))-1))))</f>
        <v>110.25</v>
      </c>
      <c r="I746" s="46">
        <f t="shared" si="33"/>
        <v>-2.2624434389140191E-3</v>
      </c>
      <c r="J746" s="50">
        <f>IF($B746&gt;=Input!$C$22,100,"n.m.")</f>
        <v>100</v>
      </c>
    </row>
    <row r="747" spans="2:10" x14ac:dyDescent="0.15">
      <c r="B747" s="33">
        <f t="shared" si="35"/>
        <v>43467</v>
      </c>
      <c r="C747" s="160">
        <v>142</v>
      </c>
      <c r="D747" s="44">
        <f>IF($B747&lt;Input!$C$22,"n.m.",IF($B747=Input!$C$22,100,100*(1+(C747/INDEX(C$18:C$1845,MATCH(Input!$C$22,$B$18:$B$1845,0))-1))))</f>
        <v>142</v>
      </c>
      <c r="E747" s="52">
        <f t="shared" si="34"/>
        <v>-6.9930069930069783E-3</v>
      </c>
      <c r="F747" s="164">
        <v>308410</v>
      </c>
      <c r="G747" s="163">
        <v>4420</v>
      </c>
      <c r="H747" s="48">
        <f>IF($B747&lt;Input!$C$22,"n.m.",IF($B747=Input!$C$22,100,100*(1+(G747/INDEX(G$18:G$1845,MATCH(Input!$C$22,$B$18:$B$1845,0))-1))))</f>
        <v>110.5</v>
      </c>
      <c r="I747" s="46">
        <f t="shared" si="33"/>
        <v>-2.2573363431150906E-3</v>
      </c>
      <c r="J747" s="50">
        <f>IF($B747&gt;=Input!$C$22,100,"n.m.")</f>
        <v>100</v>
      </c>
    </row>
    <row r="748" spans="2:10" x14ac:dyDescent="0.15">
      <c r="B748" s="33">
        <f t="shared" si="35"/>
        <v>43466</v>
      </c>
      <c r="C748" s="160">
        <v>143</v>
      </c>
      <c r="D748" s="44">
        <f>IF($B748&lt;Input!$C$22,"n.m.",IF($B748=Input!$C$22,100,100*(1+(C748/INDEX(C$18:C$1845,MATCH(Input!$C$22,$B$18:$B$1845,0))-1))))</f>
        <v>143</v>
      </c>
      <c r="E748" s="52">
        <f t="shared" si="34"/>
        <v>-6.9444444444444198E-3</v>
      </c>
      <c r="F748" s="164">
        <v>325487</v>
      </c>
      <c r="G748" s="163">
        <v>4430</v>
      </c>
      <c r="H748" s="48">
        <f>IF($B748&lt;Input!$C$22,"n.m.",IF($B748=Input!$C$22,100,100*(1+(G748/INDEX(G$18:G$1845,MATCH(Input!$C$22,$B$18:$B$1845,0))-1))))</f>
        <v>110.75</v>
      </c>
      <c r="I748" s="46">
        <f t="shared" si="33"/>
        <v>-2.2522522522522292E-3</v>
      </c>
      <c r="J748" s="50">
        <f>IF($B748&gt;=Input!$C$22,100,"n.m.")</f>
        <v>100</v>
      </c>
    </row>
    <row r="749" spans="2:10" x14ac:dyDescent="0.15">
      <c r="B749" s="33">
        <f t="shared" si="35"/>
        <v>43465</v>
      </c>
      <c r="C749" s="160">
        <v>144</v>
      </c>
      <c r="D749" s="44">
        <f>IF($B749&lt;Input!$C$22,"n.m.",IF($B749=Input!$C$22,100,100*(1+(C749/INDEX(C$18:C$1845,MATCH(Input!$C$22,$B$18:$B$1845,0))-1))))</f>
        <v>144</v>
      </c>
      <c r="E749" s="52">
        <f t="shared" si="34"/>
        <v>-6.8965517241379448E-3</v>
      </c>
      <c r="F749" s="164">
        <v>471675</v>
      </c>
      <c r="G749" s="163">
        <v>4440</v>
      </c>
      <c r="H749" s="48">
        <f>IF($B749&lt;Input!$C$22,"n.m.",IF($B749=Input!$C$22,100,100*(1+(G749/INDEX(G$18:G$1845,MATCH(Input!$C$22,$B$18:$B$1845,0))-1))))</f>
        <v>111.00000000000001</v>
      </c>
      <c r="I749" s="46">
        <f t="shared" si="33"/>
        <v>-2.2471910112359383E-3</v>
      </c>
      <c r="J749" s="50">
        <f>IF($B749&gt;=Input!$C$22,100,"n.m.")</f>
        <v>100</v>
      </c>
    </row>
    <row r="750" spans="2:10" x14ac:dyDescent="0.15">
      <c r="B750" s="33">
        <f t="shared" si="35"/>
        <v>43464</v>
      </c>
      <c r="C750" s="160">
        <v>145</v>
      </c>
      <c r="D750" s="44">
        <f>IF($B750&lt;Input!$C$22,"n.m.",IF($B750=Input!$C$22,100,100*(1+(C750/INDEX(C$18:C$1845,MATCH(Input!$C$22,$B$18:$B$1845,0))-1))))</f>
        <v>145</v>
      </c>
      <c r="E750" s="52">
        <f t="shared" si="34"/>
        <v>-6.8493150684931781E-3</v>
      </c>
      <c r="F750" s="164">
        <v>339557</v>
      </c>
      <c r="G750" s="163">
        <v>4450</v>
      </c>
      <c r="H750" s="48">
        <f>IF($B750&lt;Input!$C$22,"n.m.",IF($B750=Input!$C$22,100,100*(1+(G750/INDEX(G$18:G$1845,MATCH(Input!$C$22,$B$18:$B$1845,0))-1))))</f>
        <v>111.25</v>
      </c>
      <c r="I750" s="46">
        <f t="shared" si="33"/>
        <v>-2.2421524663677195E-3</v>
      </c>
      <c r="J750" s="50">
        <f>IF($B750&gt;=Input!$C$22,100,"n.m.")</f>
        <v>100</v>
      </c>
    </row>
    <row r="751" spans="2:10" x14ac:dyDescent="0.15">
      <c r="B751" s="33">
        <f t="shared" si="35"/>
        <v>43463</v>
      </c>
      <c r="C751" s="160">
        <v>146</v>
      </c>
      <c r="D751" s="44">
        <f>IF($B751&lt;Input!$C$22,"n.m.",IF($B751=Input!$C$22,100,100*(1+(C751/INDEX(C$18:C$1845,MATCH(Input!$C$22,$B$18:$B$1845,0))-1))))</f>
        <v>146</v>
      </c>
      <c r="E751" s="52">
        <f t="shared" si="34"/>
        <v>-6.8027210884353817E-3</v>
      </c>
      <c r="F751" s="164">
        <v>301766</v>
      </c>
      <c r="G751" s="163">
        <v>4460</v>
      </c>
      <c r="H751" s="48">
        <f>IF($B751&lt;Input!$C$22,"n.m.",IF($B751=Input!$C$22,100,100*(1+(G751/INDEX(G$18:G$1845,MATCH(Input!$C$22,$B$18:$B$1845,0))-1))))</f>
        <v>111.5</v>
      </c>
      <c r="I751" s="46">
        <f t="shared" si="33"/>
        <v>-2.2371364653244186E-3</v>
      </c>
      <c r="J751" s="50">
        <f>IF($B751&gt;=Input!$C$22,100,"n.m.")</f>
        <v>100</v>
      </c>
    </row>
    <row r="752" spans="2:10" x14ac:dyDescent="0.15">
      <c r="B752" s="33">
        <f t="shared" si="35"/>
        <v>43462</v>
      </c>
      <c r="C752" s="160">
        <v>147</v>
      </c>
      <c r="D752" s="44">
        <f>IF($B752&lt;Input!$C$22,"n.m.",IF($B752=Input!$C$22,100,100*(1+(C752/INDEX(C$18:C$1845,MATCH(Input!$C$22,$B$18:$B$1845,0))-1))))</f>
        <v>147</v>
      </c>
      <c r="E752" s="52">
        <f t="shared" si="34"/>
        <v>-6.7567567567567988E-3</v>
      </c>
      <c r="F752" s="164">
        <v>238685</v>
      </c>
      <c r="G752" s="163">
        <v>4470</v>
      </c>
      <c r="H752" s="48">
        <f>IF($B752&lt;Input!$C$22,"n.m.",IF($B752=Input!$C$22,100,100*(1+(G752/INDEX(G$18:G$1845,MATCH(Input!$C$22,$B$18:$B$1845,0))-1))))</f>
        <v>111.75</v>
      </c>
      <c r="I752" s="46">
        <f t="shared" si="33"/>
        <v>-2.2321428571429047E-3</v>
      </c>
      <c r="J752" s="50">
        <f>IF($B752&gt;=Input!$C$22,100,"n.m.")</f>
        <v>100</v>
      </c>
    </row>
    <row r="753" spans="2:10" x14ac:dyDescent="0.15">
      <c r="B753" s="33">
        <f t="shared" si="35"/>
        <v>43461</v>
      </c>
      <c r="C753" s="160">
        <v>148</v>
      </c>
      <c r="D753" s="44">
        <f>IF($B753&lt;Input!$C$22,"n.m.",IF($B753=Input!$C$22,100,100*(1+(C753/INDEX(C$18:C$1845,MATCH(Input!$C$22,$B$18:$B$1845,0))-1))))</f>
        <v>148</v>
      </c>
      <c r="E753" s="52">
        <f t="shared" si="34"/>
        <v>-6.7114093959731447E-3</v>
      </c>
      <c r="F753" s="164">
        <v>269349</v>
      </c>
      <c r="G753" s="163">
        <v>4480</v>
      </c>
      <c r="H753" s="48">
        <f>IF($B753&lt;Input!$C$22,"n.m.",IF($B753=Input!$C$22,100,100*(1+(G753/INDEX(G$18:G$1845,MATCH(Input!$C$22,$B$18:$B$1845,0))-1))))</f>
        <v>112.00000000000001</v>
      </c>
      <c r="I753" s="46">
        <f t="shared" si="33"/>
        <v>-2.2271714922048602E-3</v>
      </c>
      <c r="J753" s="50">
        <f>IF($B753&gt;=Input!$C$22,100,"n.m.")</f>
        <v>100</v>
      </c>
    </row>
    <row r="754" spans="2:10" x14ac:dyDescent="0.15">
      <c r="B754" s="33">
        <f t="shared" si="35"/>
        <v>43460</v>
      </c>
      <c r="C754" s="160">
        <v>149</v>
      </c>
      <c r="D754" s="44">
        <f>IF($B754&lt;Input!$C$22,"n.m.",IF($B754=Input!$C$22,100,100*(1+(C754/INDEX(C$18:C$1845,MATCH(Input!$C$22,$B$18:$B$1845,0))-1))))</f>
        <v>149</v>
      </c>
      <c r="E754" s="52">
        <f t="shared" si="34"/>
        <v>-6.6666666666667096E-3</v>
      </c>
      <c r="F754" s="164">
        <v>269222</v>
      </c>
      <c r="G754" s="163">
        <v>4490</v>
      </c>
      <c r="H754" s="48">
        <f>IF($B754&lt;Input!$C$22,"n.m.",IF($B754=Input!$C$22,100,100*(1+(G754/INDEX(G$18:G$1845,MATCH(Input!$C$22,$B$18:$B$1845,0))-1))))</f>
        <v>112.25</v>
      </c>
      <c r="I754" s="46">
        <f t="shared" si="33"/>
        <v>-2.2222222222222365E-3</v>
      </c>
      <c r="J754" s="50">
        <f>IF($B754&gt;=Input!$C$22,100,"n.m.")</f>
        <v>100</v>
      </c>
    </row>
    <row r="755" spans="2:10" x14ac:dyDescent="0.15">
      <c r="B755" s="33">
        <f t="shared" si="35"/>
        <v>43459</v>
      </c>
      <c r="C755" s="160">
        <v>150</v>
      </c>
      <c r="D755" s="44">
        <f>IF($B755&lt;Input!$C$22,"n.m.",IF($B755=Input!$C$22,100,100*(1+(C755/INDEX(C$18:C$1845,MATCH(Input!$C$22,$B$18:$B$1845,0))-1))))</f>
        <v>150</v>
      </c>
      <c r="E755" s="52">
        <f t="shared" si="34"/>
        <v>-6.6225165562914245E-3</v>
      </c>
      <c r="F755" s="164">
        <v>396753</v>
      </c>
      <c r="G755" s="163">
        <v>4500</v>
      </c>
      <c r="H755" s="48">
        <f>IF($B755&lt;Input!$C$22,"n.m.",IF($B755=Input!$C$22,100,100*(1+(G755/INDEX(G$18:G$1845,MATCH(Input!$C$22,$B$18:$B$1845,0))-1))))</f>
        <v>112.5</v>
      </c>
      <c r="I755" s="46">
        <f t="shared" si="33"/>
        <v>-2.2172949002217113E-3</v>
      </c>
      <c r="J755" s="50">
        <f>IF($B755&gt;=Input!$C$22,100,"n.m.")</f>
        <v>100</v>
      </c>
    </row>
    <row r="756" spans="2:10" x14ac:dyDescent="0.15">
      <c r="B756" s="33">
        <f t="shared" si="35"/>
        <v>43458</v>
      </c>
      <c r="C756" s="160">
        <v>151</v>
      </c>
      <c r="D756" s="44">
        <f>IF($B756&lt;Input!$C$22,"n.m.",IF($B756=Input!$C$22,100,100*(1+(C756/INDEX(C$18:C$1845,MATCH(Input!$C$22,$B$18:$B$1845,0))-1))))</f>
        <v>151</v>
      </c>
      <c r="E756" s="52">
        <f t="shared" si="34"/>
        <v>-6.5789473684210176E-3</v>
      </c>
      <c r="F756" s="164">
        <v>230503</v>
      </c>
      <c r="G756" s="163">
        <v>4510</v>
      </c>
      <c r="H756" s="48">
        <f>IF($B756&lt;Input!$C$22,"n.m.",IF($B756=Input!$C$22,100,100*(1+(G756/INDEX(G$18:G$1845,MATCH(Input!$C$22,$B$18:$B$1845,0))-1))))</f>
        <v>112.75</v>
      </c>
      <c r="I756" s="46">
        <f t="shared" si="33"/>
        <v>-2.2123893805309214E-3</v>
      </c>
      <c r="J756" s="50">
        <f>IF($B756&gt;=Input!$C$22,100,"n.m.")</f>
        <v>100</v>
      </c>
    </row>
    <row r="757" spans="2:10" x14ac:dyDescent="0.15">
      <c r="B757" s="33">
        <f t="shared" si="35"/>
        <v>43457</v>
      </c>
      <c r="C757" s="160">
        <v>152</v>
      </c>
      <c r="D757" s="44">
        <f>IF($B757&lt;Input!$C$22,"n.m.",IF($B757=Input!$C$22,100,100*(1+(C757/INDEX(C$18:C$1845,MATCH(Input!$C$22,$B$18:$B$1845,0))-1))))</f>
        <v>152</v>
      </c>
      <c r="E757" s="52">
        <f t="shared" si="34"/>
        <v>-6.5359477124182774E-3</v>
      </c>
      <c r="F757" s="164">
        <v>345515</v>
      </c>
      <c r="G757" s="163">
        <v>4520</v>
      </c>
      <c r="H757" s="48">
        <f>IF($B757&lt;Input!$C$22,"n.m.",IF($B757=Input!$C$22,100,100*(1+(G757/INDEX(G$18:G$1845,MATCH(Input!$C$22,$B$18:$B$1845,0))-1))))</f>
        <v>112.99999999999999</v>
      </c>
      <c r="I757" s="46">
        <f t="shared" si="33"/>
        <v>-2.2075055187638082E-3</v>
      </c>
      <c r="J757" s="50">
        <f>IF($B757&gt;=Input!$C$22,100,"n.m.")</f>
        <v>100</v>
      </c>
    </row>
    <row r="758" spans="2:10" x14ac:dyDescent="0.15">
      <c r="B758" s="33">
        <f t="shared" si="35"/>
        <v>43456</v>
      </c>
      <c r="C758" s="160">
        <v>153</v>
      </c>
      <c r="D758" s="44">
        <f>IF($B758&lt;Input!$C$22,"n.m.",IF($B758=Input!$C$22,100,100*(1+(C758/INDEX(C$18:C$1845,MATCH(Input!$C$22,$B$18:$B$1845,0))-1))))</f>
        <v>153</v>
      </c>
      <c r="E758" s="52">
        <f t="shared" si="34"/>
        <v>-6.4935064935064402E-3</v>
      </c>
      <c r="F758" s="164">
        <v>253059</v>
      </c>
      <c r="G758" s="163">
        <v>4530</v>
      </c>
      <c r="H758" s="48">
        <f>IF($B758&lt;Input!$C$22,"n.m.",IF($B758=Input!$C$22,100,100*(1+(G758/INDEX(G$18:G$1845,MATCH(Input!$C$22,$B$18:$B$1845,0))-1))))</f>
        <v>113.25</v>
      </c>
      <c r="I758" s="46">
        <f t="shared" si="33"/>
        <v>-2.2026431718061845E-3</v>
      </c>
      <c r="J758" s="50">
        <f>IF($B758&gt;=Input!$C$22,100,"n.m.")</f>
        <v>100</v>
      </c>
    </row>
    <row r="759" spans="2:10" x14ac:dyDescent="0.15">
      <c r="B759" s="33">
        <f t="shared" si="35"/>
        <v>43455</v>
      </c>
      <c r="C759" s="160">
        <v>154</v>
      </c>
      <c r="D759" s="44">
        <f>IF($B759&lt;Input!$C$22,"n.m.",IF($B759=Input!$C$22,100,100*(1+(C759/INDEX(C$18:C$1845,MATCH(Input!$C$22,$B$18:$B$1845,0))-1))))</f>
        <v>154</v>
      </c>
      <c r="E759" s="52">
        <f t="shared" si="34"/>
        <v>-6.4516129032258229E-3</v>
      </c>
      <c r="F759" s="164">
        <v>294510</v>
      </c>
      <c r="G759" s="163">
        <v>4540</v>
      </c>
      <c r="H759" s="48">
        <f>IF($B759&lt;Input!$C$22,"n.m.",IF($B759=Input!$C$22,100,100*(1+(G759/INDEX(G$18:G$1845,MATCH(Input!$C$22,$B$18:$B$1845,0))-1))))</f>
        <v>113.5</v>
      </c>
      <c r="I759" s="46">
        <f t="shared" si="33"/>
        <v>-2.19780219780219E-3</v>
      </c>
      <c r="J759" s="50">
        <f>IF($B759&gt;=Input!$C$22,100,"n.m.")</f>
        <v>100</v>
      </c>
    </row>
    <row r="760" spans="2:10" x14ac:dyDescent="0.15">
      <c r="B760" s="33">
        <f t="shared" si="35"/>
        <v>43454</v>
      </c>
      <c r="C760" s="160">
        <v>155</v>
      </c>
      <c r="D760" s="44">
        <f>IF($B760&lt;Input!$C$22,"n.m.",IF($B760=Input!$C$22,100,100*(1+(C760/INDEX(C$18:C$1845,MATCH(Input!$C$22,$B$18:$B$1845,0))-1))))</f>
        <v>155</v>
      </c>
      <c r="E760" s="52">
        <f t="shared" si="34"/>
        <v>-6.4102564102563875E-3</v>
      </c>
      <c r="F760" s="164">
        <v>316780</v>
      </c>
      <c r="G760" s="163">
        <v>4550</v>
      </c>
      <c r="H760" s="48">
        <f>IF($B760&lt;Input!$C$22,"n.m.",IF($B760=Input!$C$22,100,100*(1+(G760/INDEX(G$18:G$1845,MATCH(Input!$C$22,$B$18:$B$1845,0))-1))))</f>
        <v>113.75</v>
      </c>
      <c r="I760" s="46">
        <f t="shared" si="33"/>
        <v>-2.1929824561403022E-3</v>
      </c>
      <c r="J760" s="50">
        <f>IF($B760&gt;=Input!$C$22,100,"n.m.")</f>
        <v>100</v>
      </c>
    </row>
    <row r="761" spans="2:10" x14ac:dyDescent="0.15">
      <c r="B761" s="33">
        <f t="shared" si="35"/>
        <v>43453</v>
      </c>
      <c r="C761" s="160">
        <v>156</v>
      </c>
      <c r="D761" s="44">
        <f>IF($B761&lt;Input!$C$22,"n.m.",IF($B761=Input!$C$22,100,100*(1+(C761/INDEX(C$18:C$1845,MATCH(Input!$C$22,$B$18:$B$1845,0))-1))))</f>
        <v>156</v>
      </c>
      <c r="E761" s="52">
        <f t="shared" si="34"/>
        <v>-6.3694267515923553E-3</v>
      </c>
      <c r="F761" s="164">
        <v>335282</v>
      </c>
      <c r="G761" s="163">
        <v>4560</v>
      </c>
      <c r="H761" s="48">
        <f>IF($B761&lt;Input!$C$22,"n.m.",IF($B761=Input!$C$22,100,100*(1+(G761/INDEX(G$18:G$1845,MATCH(Input!$C$22,$B$18:$B$1845,0))-1))))</f>
        <v>113.99999999999999</v>
      </c>
      <c r="I761" s="46">
        <f t="shared" si="33"/>
        <v>-2.1881838074397919E-3</v>
      </c>
      <c r="J761" s="50">
        <f>IF($B761&gt;=Input!$C$22,100,"n.m.")</f>
        <v>100</v>
      </c>
    </row>
    <row r="762" spans="2:10" x14ac:dyDescent="0.15">
      <c r="B762" s="33">
        <f t="shared" si="35"/>
        <v>43452</v>
      </c>
      <c r="C762" s="160">
        <v>157</v>
      </c>
      <c r="D762" s="44">
        <f>IF($B762&lt;Input!$C$22,"n.m.",IF($B762=Input!$C$22,100,100*(1+(C762/INDEX(C$18:C$1845,MATCH(Input!$C$22,$B$18:$B$1845,0))-1))))</f>
        <v>157</v>
      </c>
      <c r="E762" s="52">
        <f t="shared" si="34"/>
        <v>-6.3291139240506666E-3</v>
      </c>
      <c r="F762" s="164">
        <v>489353</v>
      </c>
      <c r="G762" s="163">
        <v>4570</v>
      </c>
      <c r="H762" s="48">
        <f>IF($B762&lt;Input!$C$22,"n.m.",IF($B762=Input!$C$22,100,100*(1+(G762/INDEX(G$18:G$1845,MATCH(Input!$C$22,$B$18:$B$1845,0))-1))))</f>
        <v>114.25</v>
      </c>
      <c r="I762" s="46">
        <f t="shared" si="33"/>
        <v>-2.1834061135370675E-3</v>
      </c>
      <c r="J762" s="50">
        <f>IF($B762&gt;=Input!$C$22,100,"n.m.")</f>
        <v>100</v>
      </c>
    </row>
    <row r="763" spans="2:10" x14ac:dyDescent="0.15">
      <c r="B763" s="33">
        <f t="shared" si="35"/>
        <v>43451</v>
      </c>
      <c r="C763" s="160">
        <v>158</v>
      </c>
      <c r="D763" s="44">
        <f>IF($B763&lt;Input!$C$22,"n.m.",IF($B763=Input!$C$22,100,100*(1+(C763/INDEX(C$18:C$1845,MATCH(Input!$C$22,$B$18:$B$1845,0))-1))))</f>
        <v>158</v>
      </c>
      <c r="E763" s="52">
        <f t="shared" si="34"/>
        <v>-6.2893081761006275E-3</v>
      </c>
      <c r="F763" s="164">
        <v>206592</v>
      </c>
      <c r="G763" s="163">
        <v>4580</v>
      </c>
      <c r="H763" s="48">
        <f>IF($B763&lt;Input!$C$22,"n.m.",IF($B763=Input!$C$22,100,100*(1+(G763/INDEX(G$18:G$1845,MATCH(Input!$C$22,$B$18:$B$1845,0))-1))))</f>
        <v>114.5</v>
      </c>
      <c r="I763" s="46">
        <f t="shared" si="33"/>
        <v>-2.1786492374727962E-3</v>
      </c>
      <c r="J763" s="50">
        <f>IF($B763&gt;=Input!$C$22,100,"n.m.")</f>
        <v>100</v>
      </c>
    </row>
    <row r="764" spans="2:10" x14ac:dyDescent="0.15">
      <c r="B764" s="33">
        <f t="shared" si="35"/>
        <v>43450</v>
      </c>
      <c r="C764" s="160">
        <v>159</v>
      </c>
      <c r="D764" s="44">
        <f>IF($B764&lt;Input!$C$22,"n.m.",IF($B764=Input!$C$22,100,100*(1+(C764/INDEX(C$18:C$1845,MATCH(Input!$C$22,$B$18:$B$1845,0))-1))))</f>
        <v>159</v>
      </c>
      <c r="E764" s="52">
        <f t="shared" si="34"/>
        <v>-6.2499999999999778E-3</v>
      </c>
      <c r="F764" s="164">
        <v>483376</v>
      </c>
      <c r="G764" s="163">
        <v>4590</v>
      </c>
      <c r="H764" s="48">
        <f>IF($B764&lt;Input!$C$22,"n.m.",IF($B764=Input!$C$22,100,100*(1+(G764/INDEX(G$18:G$1845,MATCH(Input!$C$22,$B$18:$B$1845,0))-1))))</f>
        <v>114.75</v>
      </c>
      <c r="I764" s="46">
        <f t="shared" si="33"/>
        <v>-2.1739130434782483E-3</v>
      </c>
      <c r="J764" s="50">
        <f>IF($B764&gt;=Input!$C$22,100,"n.m.")</f>
        <v>100</v>
      </c>
    </row>
    <row r="765" spans="2:10" x14ac:dyDescent="0.15">
      <c r="B765" s="33">
        <f t="shared" si="35"/>
        <v>43449</v>
      </c>
      <c r="C765" s="160">
        <v>160</v>
      </c>
      <c r="D765" s="44">
        <f>IF($B765&lt;Input!$C$22,"n.m.",IF($B765=Input!$C$22,100,100*(1+(C765/INDEX(C$18:C$1845,MATCH(Input!$C$22,$B$18:$B$1845,0))-1))))</f>
        <v>160</v>
      </c>
      <c r="E765" s="52">
        <f t="shared" si="34"/>
        <v>-6.2111801242236142E-3</v>
      </c>
      <c r="F765" s="164">
        <v>380979</v>
      </c>
      <c r="G765" s="163">
        <v>4600</v>
      </c>
      <c r="H765" s="48">
        <f>IF($B765&lt;Input!$C$22,"n.m.",IF($B765=Input!$C$22,100,100*(1+(G765/INDEX(G$18:G$1845,MATCH(Input!$C$22,$B$18:$B$1845,0))-1))))</f>
        <v>114.99999999999999</v>
      </c>
      <c r="I765" s="46">
        <f t="shared" si="33"/>
        <v>-2.1691973969630851E-3</v>
      </c>
      <c r="J765" s="50">
        <f>IF($B765&gt;=Input!$C$22,100,"n.m.")</f>
        <v>100</v>
      </c>
    </row>
    <row r="766" spans="2:10" x14ac:dyDescent="0.15">
      <c r="B766" s="33">
        <f t="shared" si="35"/>
        <v>43448</v>
      </c>
      <c r="C766" s="160">
        <v>161</v>
      </c>
      <c r="D766" s="44">
        <f>IF($B766&lt;Input!$C$22,"n.m.",IF($B766=Input!$C$22,100,100*(1+(C766/INDEX(C$18:C$1845,MATCH(Input!$C$22,$B$18:$B$1845,0))-1))))</f>
        <v>161</v>
      </c>
      <c r="E766" s="52">
        <f t="shared" si="34"/>
        <v>-6.1728395061728669E-3</v>
      </c>
      <c r="F766" s="164">
        <v>363356</v>
      </c>
      <c r="G766" s="163">
        <v>4610</v>
      </c>
      <c r="H766" s="48">
        <f>IF($B766&lt;Input!$C$22,"n.m.",IF($B766=Input!$C$22,100,100*(1+(G766/INDEX(G$18:G$1845,MATCH(Input!$C$22,$B$18:$B$1845,0))-1))))</f>
        <v>115.25000000000001</v>
      </c>
      <c r="I766" s="46">
        <f t="shared" si="33"/>
        <v>-2.1645021645021467E-3</v>
      </c>
      <c r="J766" s="50">
        <f>IF($B766&gt;=Input!$C$22,100,"n.m.")</f>
        <v>100</v>
      </c>
    </row>
    <row r="767" spans="2:10" x14ac:dyDescent="0.15">
      <c r="B767" s="33">
        <f t="shared" si="35"/>
        <v>43447</v>
      </c>
      <c r="C767" s="160">
        <v>162</v>
      </c>
      <c r="D767" s="44">
        <f>IF($B767&lt;Input!$C$22,"n.m.",IF($B767=Input!$C$22,100,100*(1+(C767/INDEX(C$18:C$1845,MATCH(Input!$C$22,$B$18:$B$1845,0))-1))))</f>
        <v>162</v>
      </c>
      <c r="E767" s="52">
        <f t="shared" si="34"/>
        <v>-6.1349693251533388E-3</v>
      </c>
      <c r="F767" s="164">
        <v>308385</v>
      </c>
      <c r="G767" s="163">
        <v>4620</v>
      </c>
      <c r="H767" s="48">
        <f>IF($B767&lt;Input!$C$22,"n.m.",IF($B767=Input!$C$22,100,100*(1+(G767/INDEX(G$18:G$1845,MATCH(Input!$C$22,$B$18:$B$1845,0))-1))))</f>
        <v>115.5</v>
      </c>
      <c r="I767" s="46">
        <f t="shared" si="33"/>
        <v>-2.1598272138229069E-3</v>
      </c>
      <c r="J767" s="50">
        <f>IF($B767&gt;=Input!$C$22,100,"n.m.")</f>
        <v>100</v>
      </c>
    </row>
    <row r="768" spans="2:10" x14ac:dyDescent="0.15">
      <c r="B768" s="33">
        <f t="shared" si="35"/>
        <v>43446</v>
      </c>
      <c r="C768" s="160">
        <v>163</v>
      </c>
      <c r="D768" s="44">
        <f>IF($B768&lt;Input!$C$22,"n.m.",IF($B768=Input!$C$22,100,100*(1+(C768/INDEX(C$18:C$1845,MATCH(Input!$C$22,$B$18:$B$1845,0))-1))))</f>
        <v>163</v>
      </c>
      <c r="E768" s="52">
        <f t="shared" si="34"/>
        <v>-6.0975609756097615E-3</v>
      </c>
      <c r="F768" s="164">
        <v>216216</v>
      </c>
      <c r="G768" s="163">
        <v>4630</v>
      </c>
      <c r="H768" s="48">
        <f>IF($B768&lt;Input!$C$22,"n.m.",IF($B768=Input!$C$22,100,100*(1+(G768/INDEX(G$18:G$1845,MATCH(Input!$C$22,$B$18:$B$1845,0))-1))))</f>
        <v>115.75</v>
      </c>
      <c r="I768" s="46">
        <f t="shared" si="33"/>
        <v>-2.1551724137931494E-3</v>
      </c>
      <c r="J768" s="50">
        <f>IF($B768&gt;=Input!$C$22,100,"n.m.")</f>
        <v>100</v>
      </c>
    </row>
    <row r="769" spans="2:10" x14ac:dyDescent="0.15">
      <c r="B769" s="33">
        <f t="shared" si="35"/>
        <v>43445</v>
      </c>
      <c r="C769" s="160">
        <v>164</v>
      </c>
      <c r="D769" s="44">
        <f>IF($B769&lt;Input!$C$22,"n.m.",IF($B769=Input!$C$22,100,100*(1+(C769/INDEX(C$18:C$1845,MATCH(Input!$C$22,$B$18:$B$1845,0))-1))))</f>
        <v>164</v>
      </c>
      <c r="E769" s="52">
        <f t="shared" si="34"/>
        <v>-6.0606060606060996E-3</v>
      </c>
      <c r="F769" s="164">
        <v>451424</v>
      </c>
      <c r="G769" s="163">
        <v>4640</v>
      </c>
      <c r="H769" s="48">
        <f>IF($B769&lt;Input!$C$22,"n.m.",IF($B769=Input!$C$22,100,100*(1+(G769/INDEX(G$18:G$1845,MATCH(Input!$C$22,$B$18:$B$1845,0))-1))))</f>
        <v>115.99999999999999</v>
      </c>
      <c r="I769" s="46">
        <f t="shared" si="33"/>
        <v>-2.1505376344086446E-3</v>
      </c>
      <c r="J769" s="50">
        <f>IF($B769&gt;=Input!$C$22,100,"n.m.")</f>
        <v>100</v>
      </c>
    </row>
    <row r="770" spans="2:10" x14ac:dyDescent="0.15">
      <c r="B770" s="33">
        <f t="shared" si="35"/>
        <v>43444</v>
      </c>
      <c r="C770" s="160">
        <v>165</v>
      </c>
      <c r="D770" s="44">
        <f>IF($B770&lt;Input!$C$22,"n.m.",IF($B770=Input!$C$22,100,100*(1+(C770/INDEX(C$18:C$1845,MATCH(Input!$C$22,$B$18:$B$1845,0))-1))))</f>
        <v>165</v>
      </c>
      <c r="E770" s="52">
        <f t="shared" si="34"/>
        <v>-6.0240963855421326E-3</v>
      </c>
      <c r="F770" s="164">
        <v>413289</v>
      </c>
      <c r="G770" s="163">
        <v>4650</v>
      </c>
      <c r="H770" s="48">
        <f>IF($B770&lt;Input!$C$22,"n.m.",IF($B770=Input!$C$22,100,100*(1+(G770/INDEX(G$18:G$1845,MATCH(Input!$C$22,$B$18:$B$1845,0))-1))))</f>
        <v>116.25000000000001</v>
      </c>
      <c r="I770" s="46">
        <f t="shared" si="33"/>
        <v>-2.1459227467811592E-3</v>
      </c>
      <c r="J770" s="50">
        <f>IF($B770&gt;=Input!$C$22,100,"n.m.")</f>
        <v>100</v>
      </c>
    </row>
    <row r="771" spans="2:10" x14ac:dyDescent="0.15">
      <c r="B771" s="33">
        <f t="shared" si="35"/>
        <v>43443</v>
      </c>
      <c r="C771" s="160">
        <v>166</v>
      </c>
      <c r="D771" s="44">
        <f>IF($B771&lt;Input!$C$22,"n.m.",IF($B771=Input!$C$22,100,100*(1+(C771/INDEX(C$18:C$1845,MATCH(Input!$C$22,$B$18:$B$1845,0))-1))))</f>
        <v>166</v>
      </c>
      <c r="E771" s="52">
        <f t="shared" si="34"/>
        <v>-5.9880239520958556E-3</v>
      </c>
      <c r="F771" s="164">
        <v>450267</v>
      </c>
      <c r="G771" s="163">
        <v>4660</v>
      </c>
      <c r="H771" s="48">
        <f>IF($B771&lt;Input!$C$22,"n.m.",IF($B771=Input!$C$22,100,100*(1+(G771/INDEX(G$18:G$1845,MATCH(Input!$C$22,$B$18:$B$1845,0))-1))))</f>
        <v>116.5</v>
      </c>
      <c r="I771" s="46">
        <f t="shared" si="33"/>
        <v>-2.1413276231263545E-3</v>
      </c>
      <c r="J771" s="50">
        <f>IF($B771&gt;=Input!$C$22,100,"n.m.")</f>
        <v>100</v>
      </c>
    </row>
    <row r="772" spans="2:10" x14ac:dyDescent="0.15">
      <c r="B772" s="33">
        <f t="shared" si="35"/>
        <v>43442</v>
      </c>
      <c r="C772" s="160">
        <v>167</v>
      </c>
      <c r="D772" s="44">
        <f>IF($B772&lt;Input!$C$22,"n.m.",IF($B772=Input!$C$22,100,100*(1+(C772/INDEX(C$18:C$1845,MATCH(Input!$C$22,$B$18:$B$1845,0))-1))))</f>
        <v>167</v>
      </c>
      <c r="E772" s="52">
        <f t="shared" si="34"/>
        <v>-5.9523809523809312E-3</v>
      </c>
      <c r="F772" s="164">
        <v>444635</v>
      </c>
      <c r="G772" s="163">
        <v>4670</v>
      </c>
      <c r="H772" s="48">
        <f>IF($B772&lt;Input!$C$22,"n.m.",IF($B772=Input!$C$22,100,100*(1+(G772/INDEX(G$18:G$1845,MATCH(Input!$C$22,$B$18:$B$1845,0))-1))))</f>
        <v>116.75</v>
      </c>
      <c r="I772" s="46">
        <f t="shared" si="33"/>
        <v>-2.1367521367521292E-3</v>
      </c>
      <c r="J772" s="50">
        <f>IF($B772&gt;=Input!$C$22,100,"n.m.")</f>
        <v>100</v>
      </c>
    </row>
    <row r="773" spans="2:10" x14ac:dyDescent="0.15">
      <c r="B773" s="33">
        <f t="shared" si="35"/>
        <v>43441</v>
      </c>
      <c r="C773" s="160">
        <v>168</v>
      </c>
      <c r="D773" s="44">
        <f>IF($B773&lt;Input!$C$22,"n.m.",IF($B773=Input!$C$22,100,100*(1+(C773/INDEX(C$18:C$1845,MATCH(Input!$C$22,$B$18:$B$1845,0))-1))))</f>
        <v>168</v>
      </c>
      <c r="E773" s="52">
        <f t="shared" si="34"/>
        <v>-5.9171597633136397E-3</v>
      </c>
      <c r="F773" s="164">
        <v>371406</v>
      </c>
      <c r="G773" s="163">
        <v>4680</v>
      </c>
      <c r="H773" s="48">
        <f>IF($B773&lt;Input!$C$22,"n.m.",IF($B773=Input!$C$22,100,100*(1+(G773/INDEX(G$18:G$1845,MATCH(Input!$C$22,$B$18:$B$1845,0))-1))))</f>
        <v>117</v>
      </c>
      <c r="I773" s="46">
        <f t="shared" si="33"/>
        <v>-2.1321961620469621E-3</v>
      </c>
      <c r="J773" s="50">
        <f>IF($B773&gt;=Input!$C$22,100,"n.m.")</f>
        <v>100</v>
      </c>
    </row>
    <row r="774" spans="2:10" x14ac:dyDescent="0.15">
      <c r="B774" s="33">
        <f t="shared" si="35"/>
        <v>43440</v>
      </c>
      <c r="C774" s="160">
        <v>169</v>
      </c>
      <c r="D774" s="44">
        <f>IF($B774&lt;Input!$C$22,"n.m.",IF($B774=Input!$C$22,100,100*(1+(C774/INDEX(C$18:C$1845,MATCH(Input!$C$22,$B$18:$B$1845,0))-1))))</f>
        <v>169</v>
      </c>
      <c r="E774" s="52">
        <f t="shared" si="34"/>
        <v>-5.8823529411764497E-3</v>
      </c>
      <c r="F774" s="164">
        <v>337377</v>
      </c>
      <c r="G774" s="163">
        <v>4690</v>
      </c>
      <c r="H774" s="48">
        <f>IF($B774&lt;Input!$C$22,"n.m.",IF($B774=Input!$C$22,100,100*(1+(G774/INDEX(G$18:G$1845,MATCH(Input!$C$22,$B$18:$B$1845,0))-1))))</f>
        <v>117.25000000000001</v>
      </c>
      <c r="I774" s="46">
        <f t="shared" si="33"/>
        <v>-2.1276595744680327E-3</v>
      </c>
      <c r="J774" s="50">
        <f>IF($B774&gt;=Input!$C$22,100,"n.m.")</f>
        <v>100</v>
      </c>
    </row>
    <row r="775" spans="2:10" x14ac:dyDescent="0.15">
      <c r="B775" s="33">
        <f t="shared" si="35"/>
        <v>43439</v>
      </c>
      <c r="C775" s="160">
        <v>170</v>
      </c>
      <c r="D775" s="44">
        <f>IF($B775&lt;Input!$C$22,"n.m.",IF($B775=Input!$C$22,100,100*(1+(C775/INDEX(C$18:C$1845,MATCH(Input!$C$22,$B$18:$B$1845,0))-1))))</f>
        <v>170</v>
      </c>
      <c r="E775" s="52">
        <f t="shared" si="34"/>
        <v>-5.8479532163743242E-3</v>
      </c>
      <c r="F775" s="164">
        <v>447877</v>
      </c>
      <c r="G775" s="163">
        <v>4700</v>
      </c>
      <c r="H775" s="48">
        <f>IF($B775&lt;Input!$C$22,"n.m.",IF($B775=Input!$C$22,100,100*(1+(G775/INDEX(G$18:G$1845,MATCH(Input!$C$22,$B$18:$B$1845,0))-1))))</f>
        <v>117.5</v>
      </c>
      <c r="I775" s="46">
        <f t="shared" si="33"/>
        <v>-2.1231422505307851E-3</v>
      </c>
      <c r="J775" s="50">
        <f>IF($B775&gt;=Input!$C$22,100,"n.m.")</f>
        <v>100</v>
      </c>
    </row>
    <row r="776" spans="2:10" x14ac:dyDescent="0.15">
      <c r="B776" s="33">
        <f t="shared" si="35"/>
        <v>43438</v>
      </c>
      <c r="C776" s="160">
        <v>171</v>
      </c>
      <c r="D776" s="44">
        <f>IF($B776&lt;Input!$C$22,"n.m.",IF($B776=Input!$C$22,100,100*(1+(C776/INDEX(C$18:C$1845,MATCH(Input!$C$22,$B$18:$B$1845,0))-1))))</f>
        <v>171</v>
      </c>
      <c r="E776" s="52">
        <f t="shared" si="34"/>
        <v>-5.8139534883721034E-3</v>
      </c>
      <c r="F776" s="164">
        <v>469100</v>
      </c>
      <c r="G776" s="163">
        <v>4710</v>
      </c>
      <c r="H776" s="48">
        <f>IF($B776&lt;Input!$C$22,"n.m.",IF($B776=Input!$C$22,100,100*(1+(G776/INDEX(G$18:G$1845,MATCH(Input!$C$22,$B$18:$B$1845,0))-1))))</f>
        <v>117.75</v>
      </c>
      <c r="I776" s="46">
        <f t="shared" si="33"/>
        <v>-2.1186440677966045E-3</v>
      </c>
      <c r="J776" s="50">
        <f>IF($B776&gt;=Input!$C$22,100,"n.m.")</f>
        <v>100</v>
      </c>
    </row>
    <row r="777" spans="2:10" x14ac:dyDescent="0.15">
      <c r="B777" s="33">
        <f t="shared" si="35"/>
        <v>43437</v>
      </c>
      <c r="C777" s="160">
        <v>172</v>
      </c>
      <c r="D777" s="44">
        <f>IF($B777&lt;Input!$C$22,"n.m.",IF($B777=Input!$C$22,100,100*(1+(C777/INDEX(C$18:C$1845,MATCH(Input!$C$22,$B$18:$B$1845,0))-1))))</f>
        <v>172</v>
      </c>
      <c r="E777" s="52">
        <f t="shared" si="34"/>
        <v>-5.7803468208093012E-3</v>
      </c>
      <c r="F777" s="164">
        <v>444906</v>
      </c>
      <c r="G777" s="163">
        <v>4720</v>
      </c>
      <c r="H777" s="48">
        <f>IF($B777&lt;Input!$C$22,"n.m.",IF($B777=Input!$C$22,100,100*(1+(G777/INDEX(G$18:G$1845,MATCH(Input!$C$22,$B$18:$B$1845,0))-1))))</f>
        <v>118</v>
      </c>
      <c r="I777" s="46">
        <f t="shared" si="33"/>
        <v>-2.1141649048626032E-3</v>
      </c>
      <c r="J777" s="50">
        <f>IF($B777&gt;=Input!$C$22,100,"n.m.")</f>
        <v>100</v>
      </c>
    </row>
    <row r="778" spans="2:10" x14ac:dyDescent="0.15">
      <c r="B778" s="33">
        <f t="shared" si="35"/>
        <v>43436</v>
      </c>
      <c r="C778" s="160">
        <v>173</v>
      </c>
      <c r="D778" s="44">
        <f>IF($B778&lt;Input!$C$22,"n.m.",IF($B778=Input!$C$22,100,100*(1+(C778/INDEX(C$18:C$1845,MATCH(Input!$C$22,$B$18:$B$1845,0))-1))))</f>
        <v>173</v>
      </c>
      <c r="E778" s="52">
        <f t="shared" si="34"/>
        <v>-5.7471264367816577E-3</v>
      </c>
      <c r="F778" s="164">
        <v>228068</v>
      </c>
      <c r="G778" s="163">
        <v>4730</v>
      </c>
      <c r="H778" s="48">
        <f>IF($B778&lt;Input!$C$22,"n.m.",IF($B778=Input!$C$22,100,100*(1+(G778/INDEX(G$18:G$1845,MATCH(Input!$C$22,$B$18:$B$1845,0))-1))))</f>
        <v>118.25000000000001</v>
      </c>
      <c r="I778" s="46">
        <f t="shared" si="33"/>
        <v>-2.1097046413501852E-3</v>
      </c>
      <c r="J778" s="50">
        <f>IF($B778&gt;=Input!$C$22,100,"n.m.")</f>
        <v>100</v>
      </c>
    </row>
    <row r="779" spans="2:10" x14ac:dyDescent="0.15">
      <c r="B779" s="33">
        <f t="shared" si="35"/>
        <v>43435</v>
      </c>
      <c r="C779" s="160">
        <v>174</v>
      </c>
      <c r="D779" s="44">
        <f>IF($B779&lt;Input!$C$22,"n.m.",IF($B779=Input!$C$22,100,100*(1+(C779/INDEX(C$18:C$1845,MATCH(Input!$C$22,$B$18:$B$1845,0))-1))))</f>
        <v>174</v>
      </c>
      <c r="E779" s="52">
        <f t="shared" si="34"/>
        <v>-5.7142857142856718E-3</v>
      </c>
      <c r="F779" s="164">
        <v>222412</v>
      </c>
      <c r="G779" s="163">
        <v>4740</v>
      </c>
      <c r="H779" s="48">
        <f>IF($B779&lt;Input!$C$22,"n.m.",IF($B779=Input!$C$22,100,100*(1+(G779/INDEX(G$18:G$1845,MATCH(Input!$C$22,$B$18:$B$1845,0))-1))))</f>
        <v>118.5</v>
      </c>
      <c r="I779" s="46">
        <f t="shared" si="33"/>
        <v>-2.1052631578947212E-3</v>
      </c>
      <c r="J779" s="50">
        <f>IF($B779&gt;=Input!$C$22,100,"n.m.")</f>
        <v>100</v>
      </c>
    </row>
    <row r="780" spans="2:10" x14ac:dyDescent="0.15">
      <c r="B780" s="33">
        <f t="shared" si="35"/>
        <v>43434</v>
      </c>
      <c r="C780" s="160">
        <v>175</v>
      </c>
      <c r="D780" s="44">
        <f>IF($B780&lt;Input!$C$22,"n.m.",IF($B780=Input!$C$22,100,100*(1+(C780/INDEX(C$18:C$1845,MATCH(Input!$C$22,$B$18:$B$1845,0))-1))))</f>
        <v>175</v>
      </c>
      <c r="E780" s="52">
        <f t="shared" si="34"/>
        <v>-5.6818181818182323E-3</v>
      </c>
      <c r="F780" s="164">
        <v>488888</v>
      </c>
      <c r="G780" s="163">
        <v>4750</v>
      </c>
      <c r="H780" s="48">
        <f>IF($B780&lt;Input!$C$22,"n.m.",IF($B780=Input!$C$22,100,100*(1+(G780/INDEX(G$18:G$1845,MATCH(Input!$C$22,$B$18:$B$1845,0))-1))))</f>
        <v>118.75</v>
      </c>
      <c r="I780" s="46">
        <f t="shared" si="33"/>
        <v>-2.1008403361344463E-3</v>
      </c>
      <c r="J780" s="50">
        <f>IF($B780&gt;=Input!$C$22,100,"n.m.")</f>
        <v>100</v>
      </c>
    </row>
    <row r="781" spans="2:10" x14ac:dyDescent="0.15">
      <c r="B781" s="33">
        <f t="shared" si="35"/>
        <v>43433</v>
      </c>
      <c r="C781" s="160">
        <v>176</v>
      </c>
      <c r="D781" s="44">
        <f>IF($B781&lt;Input!$C$22,"n.m.",IF($B781=Input!$C$22,100,100*(1+(C781/INDEX(C$18:C$1845,MATCH(Input!$C$22,$B$18:$B$1845,0))-1))))</f>
        <v>176</v>
      </c>
      <c r="E781" s="52">
        <f t="shared" si="34"/>
        <v>-5.6497175141242417E-3</v>
      </c>
      <c r="F781" s="164">
        <v>228528</v>
      </c>
      <c r="G781" s="163">
        <v>4760</v>
      </c>
      <c r="H781" s="48">
        <f>IF($B781&lt;Input!$C$22,"n.m.",IF($B781=Input!$C$22,100,100*(1+(G781/INDEX(G$18:G$1845,MATCH(Input!$C$22,$B$18:$B$1845,0))-1))))</f>
        <v>119</v>
      </c>
      <c r="I781" s="46">
        <f t="shared" si="33"/>
        <v>-2.0964360587002462E-3</v>
      </c>
      <c r="J781" s="50">
        <f>IF($B781&gt;=Input!$C$22,100,"n.m.")</f>
        <v>100</v>
      </c>
    </row>
    <row r="782" spans="2:10" x14ac:dyDescent="0.15">
      <c r="B782" s="33">
        <f t="shared" si="35"/>
        <v>43432</v>
      </c>
      <c r="C782" s="160">
        <v>177</v>
      </c>
      <c r="D782" s="44">
        <f>IF($B782&lt;Input!$C$22,"n.m.",IF($B782=Input!$C$22,100,100*(1+(C782/INDEX(C$18:C$1845,MATCH(Input!$C$22,$B$18:$B$1845,0))-1))))</f>
        <v>177</v>
      </c>
      <c r="E782" s="52">
        <f t="shared" si="34"/>
        <v>-5.6179775280899014E-3</v>
      </c>
      <c r="F782" s="164">
        <v>442264</v>
      </c>
      <c r="G782" s="163">
        <v>4770</v>
      </c>
      <c r="H782" s="48">
        <f>IF($B782&lt;Input!$C$22,"n.m.",IF($B782=Input!$C$22,100,100*(1+(G782/INDEX(G$18:G$1845,MATCH(Input!$C$22,$B$18:$B$1845,0))-1))))</f>
        <v>119.24999999999999</v>
      </c>
      <c r="I782" s="46">
        <f t="shared" si="33"/>
        <v>-2.0920502092049986E-3</v>
      </c>
      <c r="J782" s="50">
        <f>IF($B782&gt;=Input!$C$22,100,"n.m.")</f>
        <v>100</v>
      </c>
    </row>
    <row r="783" spans="2:10" x14ac:dyDescent="0.15">
      <c r="B783" s="33">
        <f t="shared" si="35"/>
        <v>43431</v>
      </c>
      <c r="C783" s="160">
        <v>178</v>
      </c>
      <c r="D783" s="44">
        <f>IF($B783&lt;Input!$C$22,"n.m.",IF($B783=Input!$C$22,100,100*(1+(C783/INDEX(C$18:C$1845,MATCH(Input!$C$22,$B$18:$B$1845,0))-1))))</f>
        <v>178</v>
      </c>
      <c r="E783" s="52">
        <f t="shared" si="34"/>
        <v>-5.5865921787709993E-3</v>
      </c>
      <c r="F783" s="164">
        <v>482814</v>
      </c>
      <c r="G783" s="163">
        <v>4780</v>
      </c>
      <c r="H783" s="48">
        <f>IF($B783&lt;Input!$C$22,"n.m.",IF($B783=Input!$C$22,100,100*(1+(G783/INDEX(G$18:G$1845,MATCH(Input!$C$22,$B$18:$B$1845,0))-1))))</f>
        <v>119.5</v>
      </c>
      <c r="I783" s="46">
        <f t="shared" si="33"/>
        <v>-2.0876826722338038E-3</v>
      </c>
      <c r="J783" s="50">
        <f>IF($B783&gt;=Input!$C$22,100,"n.m.")</f>
        <v>100</v>
      </c>
    </row>
    <row r="784" spans="2:10" x14ac:dyDescent="0.15">
      <c r="B784" s="33">
        <f t="shared" si="35"/>
        <v>43430</v>
      </c>
      <c r="C784" s="160">
        <v>179</v>
      </c>
      <c r="D784" s="44">
        <f>IF($B784&lt;Input!$C$22,"n.m.",IF($B784=Input!$C$22,100,100*(1+(C784/INDEX(C$18:C$1845,MATCH(Input!$C$22,$B$18:$B$1845,0))-1))))</f>
        <v>179</v>
      </c>
      <c r="E784" s="52">
        <f t="shared" si="34"/>
        <v>-5.5555555555555358E-3</v>
      </c>
      <c r="F784" s="164">
        <v>228112</v>
      </c>
      <c r="G784" s="163">
        <v>4790</v>
      </c>
      <c r="H784" s="48">
        <f>IF($B784&lt;Input!$C$22,"n.m.",IF($B784=Input!$C$22,100,100*(1+(G784/INDEX(G$18:G$1845,MATCH(Input!$C$22,$B$18:$B$1845,0))-1))))</f>
        <v>119.75</v>
      </c>
      <c r="I784" s="46">
        <f t="shared" si="33"/>
        <v>-2.0833333333333259E-3</v>
      </c>
      <c r="J784" s="50">
        <f>IF($B784&gt;=Input!$C$22,100,"n.m.")</f>
        <v>100</v>
      </c>
    </row>
    <row r="785" spans="2:10" x14ac:dyDescent="0.15">
      <c r="B785" s="33">
        <f t="shared" si="35"/>
        <v>43429</v>
      </c>
      <c r="C785" s="160">
        <v>180</v>
      </c>
      <c r="D785" s="44">
        <f>IF($B785&lt;Input!$C$22,"n.m.",IF($B785=Input!$C$22,100,100*(1+(C785/INDEX(C$18:C$1845,MATCH(Input!$C$22,$B$18:$B$1845,0))-1))))</f>
        <v>180</v>
      </c>
      <c r="E785" s="52">
        <f t="shared" si="34"/>
        <v>-5.5248618784530246E-3</v>
      </c>
      <c r="F785" s="164">
        <v>273640</v>
      </c>
      <c r="G785" s="163">
        <v>4800</v>
      </c>
      <c r="H785" s="48">
        <f>IF($B785&lt;Input!$C$22,"n.m.",IF($B785=Input!$C$22,100,100*(1+(G785/INDEX(G$18:G$1845,MATCH(Input!$C$22,$B$18:$B$1845,0))-1))))</f>
        <v>120</v>
      </c>
      <c r="I785" s="46">
        <f t="shared" si="33"/>
        <v>-2.0790020790020236E-3</v>
      </c>
      <c r="J785" s="50">
        <f>IF($B785&gt;=Input!$C$22,100,"n.m.")</f>
        <v>100</v>
      </c>
    </row>
    <row r="786" spans="2:10" x14ac:dyDescent="0.15">
      <c r="B786" s="33">
        <f t="shared" si="35"/>
        <v>43428</v>
      </c>
      <c r="C786" s="160">
        <v>181</v>
      </c>
      <c r="D786" s="44">
        <f>IF($B786&lt;Input!$C$22,"n.m.",IF($B786=Input!$C$22,100,100*(1+(C786/INDEX(C$18:C$1845,MATCH(Input!$C$22,$B$18:$B$1845,0))-1))))</f>
        <v>181</v>
      </c>
      <c r="E786" s="52">
        <f t="shared" si="34"/>
        <v>-5.494505494505475E-3</v>
      </c>
      <c r="F786" s="164">
        <v>231749</v>
      </c>
      <c r="G786" s="163">
        <v>4810</v>
      </c>
      <c r="H786" s="48">
        <f>IF($B786&lt;Input!$C$22,"n.m.",IF($B786=Input!$C$22,100,100*(1+(G786/INDEX(G$18:G$1845,MATCH(Input!$C$22,$B$18:$B$1845,0))-1))))</f>
        <v>120.24999999999999</v>
      </c>
      <c r="I786" s="46">
        <f t="shared" ref="I786:I849" si="36">G786/G787-1</f>
        <v>-2.0746887966804906E-3</v>
      </c>
      <c r="J786" s="50">
        <f>IF($B786&gt;=Input!$C$22,100,"n.m.")</f>
        <v>100</v>
      </c>
    </row>
    <row r="787" spans="2:10" x14ac:dyDescent="0.15">
      <c r="B787" s="33">
        <f t="shared" si="35"/>
        <v>43427</v>
      </c>
      <c r="C787" s="160">
        <v>182</v>
      </c>
      <c r="D787" s="44">
        <f>IF($B787&lt;Input!$C$22,"n.m.",IF($B787=Input!$C$22,100,100*(1+(C787/INDEX(C$18:C$1845,MATCH(Input!$C$22,$B$18:$B$1845,0))-1))))</f>
        <v>182</v>
      </c>
      <c r="E787" s="52">
        <f t="shared" ref="E787:E850" si="37">C787/C788-1</f>
        <v>-5.464480874316946E-3</v>
      </c>
      <c r="F787" s="164">
        <v>325707</v>
      </c>
      <c r="G787" s="163">
        <v>4820</v>
      </c>
      <c r="H787" s="48">
        <f>IF($B787&lt;Input!$C$22,"n.m.",IF($B787=Input!$C$22,100,100*(1+(G787/INDEX(G$18:G$1845,MATCH(Input!$C$22,$B$18:$B$1845,0))-1))))</f>
        <v>120.5</v>
      </c>
      <c r="I787" s="46">
        <f t="shared" si="36"/>
        <v>-2.0703933747412417E-3</v>
      </c>
      <c r="J787" s="50">
        <f>IF($B787&gt;=Input!$C$22,100,"n.m.")</f>
        <v>100</v>
      </c>
    </row>
    <row r="788" spans="2:10" x14ac:dyDescent="0.15">
      <c r="B788" s="33">
        <f t="shared" ref="B788:B851" si="38">B787-1</f>
        <v>43426</v>
      </c>
      <c r="C788" s="160">
        <v>183</v>
      </c>
      <c r="D788" s="44">
        <f>IF($B788&lt;Input!$C$22,"n.m.",IF($B788=Input!$C$22,100,100*(1+(C788/INDEX(C$18:C$1845,MATCH(Input!$C$22,$B$18:$B$1845,0))-1))))</f>
        <v>183</v>
      </c>
      <c r="E788" s="52">
        <f t="shared" si="37"/>
        <v>-5.4347826086956763E-3</v>
      </c>
      <c r="F788" s="164">
        <v>250440</v>
      </c>
      <c r="G788" s="163">
        <v>4830</v>
      </c>
      <c r="H788" s="48">
        <f>IF($B788&lt;Input!$C$22,"n.m.",IF($B788=Input!$C$22,100,100*(1+(G788/INDEX(G$18:G$1845,MATCH(Input!$C$22,$B$18:$B$1845,0))-1))))</f>
        <v>120.75</v>
      </c>
      <c r="I788" s="46">
        <f t="shared" si="36"/>
        <v>-2.0661157024793875E-3</v>
      </c>
      <c r="J788" s="50">
        <f>IF($B788&gt;=Input!$C$22,100,"n.m.")</f>
        <v>100</v>
      </c>
    </row>
    <row r="789" spans="2:10" x14ac:dyDescent="0.15">
      <c r="B789" s="33">
        <f t="shared" si="38"/>
        <v>43425</v>
      </c>
      <c r="C789" s="160">
        <v>184</v>
      </c>
      <c r="D789" s="44">
        <f>IF($B789&lt;Input!$C$22,"n.m.",IF($B789=Input!$C$22,100,100*(1+(C789/INDEX(C$18:C$1845,MATCH(Input!$C$22,$B$18:$B$1845,0))-1))))</f>
        <v>184</v>
      </c>
      <c r="E789" s="52">
        <f t="shared" si="37"/>
        <v>-5.4054054054053502E-3</v>
      </c>
      <c r="F789" s="164">
        <v>411386</v>
      </c>
      <c r="G789" s="163">
        <v>4840</v>
      </c>
      <c r="H789" s="48">
        <f>IF($B789&lt;Input!$C$22,"n.m.",IF($B789=Input!$C$22,100,100*(1+(G789/INDEX(G$18:G$1845,MATCH(Input!$C$22,$B$18:$B$1845,0))-1))))</f>
        <v>121</v>
      </c>
      <c r="I789" s="46">
        <f t="shared" si="36"/>
        <v>-2.0618556701030855E-3</v>
      </c>
      <c r="J789" s="50">
        <f>IF($B789&gt;=Input!$C$22,100,"n.m.")</f>
        <v>100</v>
      </c>
    </row>
    <row r="790" spans="2:10" x14ac:dyDescent="0.15">
      <c r="B790" s="33">
        <f t="shared" si="38"/>
        <v>43424</v>
      </c>
      <c r="C790" s="160">
        <v>185</v>
      </c>
      <c r="D790" s="44">
        <f>IF($B790&lt;Input!$C$22,"n.m.",IF($B790=Input!$C$22,100,100*(1+(C790/INDEX(C$18:C$1845,MATCH(Input!$C$22,$B$18:$B$1845,0))-1))))</f>
        <v>185</v>
      </c>
      <c r="E790" s="52">
        <f t="shared" si="37"/>
        <v>-5.3763440860215006E-3</v>
      </c>
      <c r="F790" s="164">
        <v>253563</v>
      </c>
      <c r="G790" s="163">
        <v>4850</v>
      </c>
      <c r="H790" s="48">
        <f>IF($B790&lt;Input!$C$22,"n.m.",IF($B790=Input!$C$22,100,100*(1+(G790/INDEX(G$18:G$1845,MATCH(Input!$C$22,$B$18:$B$1845,0))-1))))</f>
        <v>121.24999999999999</v>
      </c>
      <c r="I790" s="46">
        <f t="shared" si="36"/>
        <v>-2.057613168724326E-3</v>
      </c>
      <c r="J790" s="50">
        <f>IF($B790&gt;=Input!$C$22,100,"n.m.")</f>
        <v>100</v>
      </c>
    </row>
    <row r="791" spans="2:10" x14ac:dyDescent="0.15">
      <c r="B791" s="33">
        <f t="shared" si="38"/>
        <v>43423</v>
      </c>
      <c r="C791" s="160">
        <v>186</v>
      </c>
      <c r="D791" s="44">
        <f>IF($B791&lt;Input!$C$22,"n.m.",IF($B791=Input!$C$22,100,100*(1+(C791/INDEX(C$18:C$1845,MATCH(Input!$C$22,$B$18:$B$1845,0))-1))))</f>
        <v>186</v>
      </c>
      <c r="E791" s="52">
        <f t="shared" si="37"/>
        <v>-5.3475935828877219E-3</v>
      </c>
      <c r="F791" s="164">
        <v>267171</v>
      </c>
      <c r="G791" s="163">
        <v>4860</v>
      </c>
      <c r="H791" s="48">
        <f>IF($B791&lt;Input!$C$22,"n.m.",IF($B791=Input!$C$22,100,100*(1+(G791/INDEX(G$18:G$1845,MATCH(Input!$C$22,$B$18:$B$1845,0))-1))))</f>
        <v>121.50000000000001</v>
      </c>
      <c r="I791" s="46">
        <f t="shared" si="36"/>
        <v>-2.0533880903490509E-3</v>
      </c>
      <c r="J791" s="50">
        <f>IF($B791&gt;=Input!$C$22,100,"n.m.")</f>
        <v>100</v>
      </c>
    </row>
    <row r="792" spans="2:10" x14ac:dyDescent="0.15">
      <c r="B792" s="33">
        <f t="shared" si="38"/>
        <v>43422</v>
      </c>
      <c r="C792" s="160">
        <v>187</v>
      </c>
      <c r="D792" s="44">
        <f>IF($B792&lt;Input!$C$22,"n.m.",IF($B792=Input!$C$22,100,100*(1+(C792/INDEX(C$18:C$1845,MATCH(Input!$C$22,$B$18:$B$1845,0))-1))))</f>
        <v>187</v>
      </c>
      <c r="E792" s="52">
        <f t="shared" si="37"/>
        <v>-5.3191489361702482E-3</v>
      </c>
      <c r="F792" s="164">
        <v>310663</v>
      </c>
      <c r="G792" s="163">
        <v>4870</v>
      </c>
      <c r="H792" s="48">
        <f>IF($B792&lt;Input!$C$22,"n.m.",IF($B792=Input!$C$22,100,100*(1+(G792/INDEX(G$18:G$1845,MATCH(Input!$C$22,$B$18:$B$1845,0))-1))))</f>
        <v>121.75</v>
      </c>
      <c r="I792" s="46">
        <f t="shared" si="36"/>
        <v>-2.049180327868827E-3</v>
      </c>
      <c r="J792" s="50">
        <f>IF($B792&gt;=Input!$C$22,100,"n.m.")</f>
        <v>100</v>
      </c>
    </row>
    <row r="793" spans="2:10" x14ac:dyDescent="0.15">
      <c r="B793" s="33">
        <f t="shared" si="38"/>
        <v>43421</v>
      </c>
      <c r="C793" s="160">
        <v>188</v>
      </c>
      <c r="D793" s="44">
        <f>IF($B793&lt;Input!$C$22,"n.m.",IF($B793=Input!$C$22,100,100*(1+(C793/INDEX(C$18:C$1845,MATCH(Input!$C$22,$B$18:$B$1845,0))-1))))</f>
        <v>188</v>
      </c>
      <c r="E793" s="52">
        <f t="shared" si="37"/>
        <v>-5.2910052910053462E-3</v>
      </c>
      <c r="F793" s="164">
        <v>250184</v>
      </c>
      <c r="G793" s="163">
        <v>4880</v>
      </c>
      <c r="H793" s="48">
        <f>IF($B793&lt;Input!$C$22,"n.m.",IF($B793=Input!$C$22,100,100*(1+(G793/INDEX(G$18:G$1845,MATCH(Input!$C$22,$B$18:$B$1845,0))-1))))</f>
        <v>122</v>
      </c>
      <c r="I793" s="46">
        <f t="shared" si="36"/>
        <v>-2.0449897750510759E-3</v>
      </c>
      <c r="J793" s="50">
        <f>IF($B793&gt;=Input!$C$22,100,"n.m.")</f>
        <v>100</v>
      </c>
    </row>
    <row r="794" spans="2:10" x14ac:dyDescent="0.15">
      <c r="B794" s="33">
        <f t="shared" si="38"/>
        <v>43420</v>
      </c>
      <c r="C794" s="160">
        <v>189</v>
      </c>
      <c r="D794" s="44">
        <f>IF($B794&lt;Input!$C$22,"n.m.",IF($B794=Input!$C$22,100,100*(1+(C794/INDEX(C$18:C$1845,MATCH(Input!$C$22,$B$18:$B$1845,0))-1))))</f>
        <v>189</v>
      </c>
      <c r="E794" s="52">
        <f t="shared" si="37"/>
        <v>-5.2631578947368585E-3</v>
      </c>
      <c r="F794" s="164">
        <v>363670</v>
      </c>
      <c r="G794" s="163">
        <v>4890</v>
      </c>
      <c r="H794" s="48">
        <f>IF($B794&lt;Input!$C$22,"n.m.",IF($B794=Input!$C$22,100,100*(1+(G794/INDEX(G$18:G$1845,MATCH(Input!$C$22,$B$18:$B$1845,0))-1))))</f>
        <v>122.24999999999999</v>
      </c>
      <c r="I794" s="46">
        <f t="shared" si="36"/>
        <v>-2.0408163265306367E-3</v>
      </c>
      <c r="J794" s="50">
        <f>IF($B794&gt;=Input!$C$22,100,"n.m.")</f>
        <v>100</v>
      </c>
    </row>
    <row r="795" spans="2:10" x14ac:dyDescent="0.15">
      <c r="B795" s="33">
        <f t="shared" si="38"/>
        <v>43419</v>
      </c>
      <c r="C795" s="160">
        <v>190</v>
      </c>
      <c r="D795" s="44">
        <f>IF($B795&lt;Input!$C$22,"n.m.",IF($B795=Input!$C$22,100,100*(1+(C795/INDEX(C$18:C$1845,MATCH(Input!$C$22,$B$18:$B$1845,0))-1))))</f>
        <v>190</v>
      </c>
      <c r="E795" s="52">
        <f t="shared" si="37"/>
        <v>-5.2356020942407877E-3</v>
      </c>
      <c r="F795" s="164">
        <v>234983</v>
      </c>
      <c r="G795" s="163">
        <v>4900</v>
      </c>
      <c r="H795" s="48">
        <f>IF($B795&lt;Input!$C$22,"n.m.",IF($B795=Input!$C$22,100,100*(1+(G795/INDEX(G$18:G$1845,MATCH(Input!$C$22,$B$18:$B$1845,0))-1))))</f>
        <v>122.50000000000001</v>
      </c>
      <c r="I795" s="46">
        <f t="shared" si="36"/>
        <v>-2.0366598778004397E-3</v>
      </c>
      <c r="J795" s="50">
        <f>IF($B795&gt;=Input!$C$22,100,"n.m.")</f>
        <v>100</v>
      </c>
    </row>
    <row r="796" spans="2:10" x14ac:dyDescent="0.15">
      <c r="B796" s="33">
        <f t="shared" si="38"/>
        <v>43418</v>
      </c>
      <c r="C796" s="160">
        <v>191</v>
      </c>
      <c r="D796" s="44">
        <f>IF($B796&lt;Input!$C$22,"n.m.",IF($B796=Input!$C$22,100,100*(1+(C796/INDEX(C$18:C$1845,MATCH(Input!$C$22,$B$18:$B$1845,0))-1))))</f>
        <v>191</v>
      </c>
      <c r="E796" s="52">
        <f t="shared" si="37"/>
        <v>-5.2083333333333703E-3</v>
      </c>
      <c r="F796" s="164">
        <v>222710</v>
      </c>
      <c r="G796" s="163">
        <v>4910</v>
      </c>
      <c r="H796" s="48">
        <f>IF($B796&lt;Input!$C$22,"n.m.",IF($B796=Input!$C$22,100,100*(1+(G796/INDEX(G$18:G$1845,MATCH(Input!$C$22,$B$18:$B$1845,0))-1))))</f>
        <v>122.75</v>
      </c>
      <c r="I796" s="46">
        <f t="shared" si="36"/>
        <v>-2.0325203252032908E-3</v>
      </c>
      <c r="J796" s="50">
        <f>IF($B796&gt;=Input!$C$22,100,"n.m.")</f>
        <v>100</v>
      </c>
    </row>
    <row r="797" spans="2:10" x14ac:dyDescent="0.15">
      <c r="B797" s="33">
        <f t="shared" si="38"/>
        <v>43417</v>
      </c>
      <c r="C797" s="160">
        <v>192</v>
      </c>
      <c r="D797" s="44">
        <f>IF($B797&lt;Input!$C$22,"n.m.",IF($B797=Input!$C$22,100,100*(1+(C797/INDEX(C$18:C$1845,MATCH(Input!$C$22,$B$18:$B$1845,0))-1))))</f>
        <v>192</v>
      </c>
      <c r="E797" s="52">
        <f t="shared" si="37"/>
        <v>-5.1813471502590858E-3</v>
      </c>
      <c r="F797" s="164">
        <v>353678</v>
      </c>
      <c r="G797" s="163">
        <v>4920</v>
      </c>
      <c r="H797" s="48">
        <f>IF($B797&lt;Input!$C$22,"n.m.",IF($B797=Input!$C$22,100,100*(1+(G797/INDEX(G$18:G$1845,MATCH(Input!$C$22,$B$18:$B$1845,0))-1))))</f>
        <v>123</v>
      </c>
      <c r="I797" s="46">
        <f t="shared" si="36"/>
        <v>-2.0283975659228792E-3</v>
      </c>
      <c r="J797" s="50">
        <f>IF($B797&gt;=Input!$C$22,100,"n.m.")</f>
        <v>100</v>
      </c>
    </row>
    <row r="798" spans="2:10" x14ac:dyDescent="0.15">
      <c r="B798" s="33">
        <f t="shared" si="38"/>
        <v>43416</v>
      </c>
      <c r="C798" s="160">
        <v>193</v>
      </c>
      <c r="D798" s="44">
        <f>IF($B798&lt;Input!$C$22,"n.m.",IF($B798=Input!$C$22,100,100*(1+(C798/INDEX(C$18:C$1845,MATCH(Input!$C$22,$B$18:$B$1845,0))-1))))</f>
        <v>193</v>
      </c>
      <c r="E798" s="52">
        <f t="shared" si="37"/>
        <v>-5.1546391752577136E-3</v>
      </c>
      <c r="F798" s="164">
        <v>235480</v>
      </c>
      <c r="G798" s="163">
        <v>4930</v>
      </c>
      <c r="H798" s="48">
        <f>IF($B798&lt;Input!$C$22,"n.m.",IF($B798=Input!$C$22,100,100*(1+(G798/INDEX(G$18:G$1845,MATCH(Input!$C$22,$B$18:$B$1845,0))-1))))</f>
        <v>123.25</v>
      </c>
      <c r="I798" s="46">
        <f t="shared" si="36"/>
        <v>-2.0242914979756721E-3</v>
      </c>
      <c r="J798" s="50">
        <f>IF($B798&gt;=Input!$C$22,100,"n.m.")</f>
        <v>100</v>
      </c>
    </row>
    <row r="799" spans="2:10" x14ac:dyDescent="0.15">
      <c r="B799" s="33">
        <f t="shared" si="38"/>
        <v>43415</v>
      </c>
      <c r="C799" s="160">
        <v>194</v>
      </c>
      <c r="D799" s="44">
        <f>IF($B799&lt;Input!$C$22,"n.m.",IF($B799=Input!$C$22,100,100*(1+(C799/INDEX(C$18:C$1845,MATCH(Input!$C$22,$B$18:$B$1845,0))-1))))</f>
        <v>194</v>
      </c>
      <c r="E799" s="52">
        <f t="shared" si="37"/>
        <v>-5.12820512820511E-3</v>
      </c>
      <c r="F799" s="164">
        <v>386404</v>
      </c>
      <c r="G799" s="163">
        <v>4940</v>
      </c>
      <c r="H799" s="48">
        <f>IF($B799&lt;Input!$C$22,"n.m.",IF($B799=Input!$C$22,100,100*(1+(G799/INDEX(G$18:G$1845,MATCH(Input!$C$22,$B$18:$B$1845,0))-1))))</f>
        <v>123.50000000000001</v>
      </c>
      <c r="I799" s="46">
        <f t="shared" si="36"/>
        <v>-2.0202020202020332E-3</v>
      </c>
      <c r="J799" s="50">
        <f>IF($B799&gt;=Input!$C$22,100,"n.m.")</f>
        <v>100</v>
      </c>
    </row>
    <row r="800" spans="2:10" x14ac:dyDescent="0.15">
      <c r="B800" s="33">
        <f t="shared" si="38"/>
        <v>43414</v>
      </c>
      <c r="C800" s="160">
        <v>195</v>
      </c>
      <c r="D800" s="44">
        <f>IF($B800&lt;Input!$C$22,"n.m.",IF($B800=Input!$C$22,100,100*(1+(C800/INDEX(C$18:C$1845,MATCH(Input!$C$22,$B$18:$B$1845,0))-1))))</f>
        <v>195</v>
      </c>
      <c r="E800" s="52">
        <f t="shared" si="37"/>
        <v>-5.1020408163264808E-3</v>
      </c>
      <c r="F800" s="164">
        <v>404563</v>
      </c>
      <c r="G800" s="163">
        <v>4950</v>
      </c>
      <c r="H800" s="48">
        <f>IF($B800&lt;Input!$C$22,"n.m.",IF($B800=Input!$C$22,100,100*(1+(G800/INDEX(G$18:G$1845,MATCH(Input!$C$22,$B$18:$B$1845,0))-1))))</f>
        <v>123.75</v>
      </c>
      <c r="I800" s="46">
        <f t="shared" si="36"/>
        <v>-2.0161290322581182E-3</v>
      </c>
      <c r="J800" s="50">
        <f>IF($B800&gt;=Input!$C$22,100,"n.m.")</f>
        <v>100</v>
      </c>
    </row>
    <row r="801" spans="2:10" x14ac:dyDescent="0.15">
      <c r="B801" s="33">
        <f t="shared" si="38"/>
        <v>43413</v>
      </c>
      <c r="C801" s="160">
        <v>196</v>
      </c>
      <c r="D801" s="44">
        <f>IF($B801&lt;Input!$C$22,"n.m.",IF($B801=Input!$C$22,100,100*(1+(C801/INDEX(C$18:C$1845,MATCH(Input!$C$22,$B$18:$B$1845,0))-1))))</f>
        <v>196</v>
      </c>
      <c r="E801" s="52">
        <f t="shared" si="37"/>
        <v>-5.0761421319797106E-3</v>
      </c>
      <c r="F801" s="164">
        <v>202964</v>
      </c>
      <c r="G801" s="163">
        <v>4960</v>
      </c>
      <c r="H801" s="48">
        <f>IF($B801&lt;Input!$C$22,"n.m.",IF($B801=Input!$C$22,100,100*(1+(G801/INDEX(G$18:G$1845,MATCH(Input!$C$22,$B$18:$B$1845,0))-1))))</f>
        <v>124</v>
      </c>
      <c r="I801" s="46">
        <f t="shared" si="36"/>
        <v>-2.0120724346076591E-3</v>
      </c>
      <c r="J801" s="50">
        <f>IF($B801&gt;=Input!$C$22,100,"n.m.")</f>
        <v>100</v>
      </c>
    </row>
    <row r="802" spans="2:10" x14ac:dyDescent="0.15">
      <c r="B802" s="33">
        <f t="shared" si="38"/>
        <v>43412</v>
      </c>
      <c r="C802" s="160">
        <v>197</v>
      </c>
      <c r="D802" s="44">
        <f>IF($B802&lt;Input!$C$22,"n.m.",IF($B802=Input!$C$22,100,100*(1+(C802/INDEX(C$18:C$1845,MATCH(Input!$C$22,$B$18:$B$1845,0))-1))))</f>
        <v>197</v>
      </c>
      <c r="E802" s="52">
        <f t="shared" si="37"/>
        <v>-5.050505050505083E-3</v>
      </c>
      <c r="F802" s="164">
        <v>322987</v>
      </c>
      <c r="G802" s="163">
        <v>4970</v>
      </c>
      <c r="H802" s="48">
        <f>IF($B802&lt;Input!$C$22,"n.m.",IF($B802=Input!$C$22,100,100*(1+(G802/INDEX(G$18:G$1845,MATCH(Input!$C$22,$B$18:$B$1845,0))-1))))</f>
        <v>124.25</v>
      </c>
      <c r="I802" s="46">
        <f t="shared" si="36"/>
        <v>-2.0080321285140812E-3</v>
      </c>
      <c r="J802" s="50">
        <f>IF($B802&gt;=Input!$C$22,100,"n.m.")</f>
        <v>100</v>
      </c>
    </row>
    <row r="803" spans="2:10" x14ac:dyDescent="0.15">
      <c r="B803" s="33">
        <f t="shared" si="38"/>
        <v>43411</v>
      </c>
      <c r="C803" s="160">
        <v>198</v>
      </c>
      <c r="D803" s="44">
        <f>IF($B803&lt;Input!$C$22,"n.m.",IF($B803=Input!$C$22,100,100*(1+(C803/INDEX(C$18:C$1845,MATCH(Input!$C$22,$B$18:$B$1845,0))-1))))</f>
        <v>198</v>
      </c>
      <c r="E803" s="52">
        <f t="shared" si="37"/>
        <v>-5.0251256281407253E-3</v>
      </c>
      <c r="F803" s="164">
        <v>441119</v>
      </c>
      <c r="G803" s="163">
        <v>4980</v>
      </c>
      <c r="H803" s="48">
        <f>IF($B803&lt;Input!$C$22,"n.m.",IF($B803=Input!$C$22,100,100*(1+(G803/INDEX(G$18:G$1845,MATCH(Input!$C$22,$B$18:$B$1845,0))-1))))</f>
        <v>124.50000000000001</v>
      </c>
      <c r="I803" s="46">
        <f t="shared" si="36"/>
        <v>-2.0040080160320661E-3</v>
      </c>
      <c r="J803" s="50">
        <f>IF($B803&gt;=Input!$C$22,100,"n.m.")</f>
        <v>100</v>
      </c>
    </row>
    <row r="804" spans="2:10" x14ac:dyDescent="0.15">
      <c r="B804" s="33">
        <f t="shared" si="38"/>
        <v>43410</v>
      </c>
      <c r="C804" s="160">
        <v>199</v>
      </c>
      <c r="D804" s="44">
        <f>IF($B804&lt;Input!$C$22,"n.m.",IF($B804=Input!$C$22,100,100*(1+(C804/INDEX(C$18:C$1845,MATCH(Input!$C$22,$B$18:$B$1845,0))-1))))</f>
        <v>199</v>
      </c>
      <c r="E804" s="52">
        <f t="shared" si="37"/>
        <v>-5.0000000000000044E-3</v>
      </c>
      <c r="F804" s="164">
        <v>302231</v>
      </c>
      <c r="G804" s="163">
        <v>4990</v>
      </c>
      <c r="H804" s="48">
        <f>IF($B804&lt;Input!$C$22,"n.m.",IF($B804=Input!$C$22,100,100*(1+(G804/INDEX(G$18:G$1845,MATCH(Input!$C$22,$B$18:$B$1845,0))-1))))</f>
        <v>124.75</v>
      </c>
      <c r="I804" s="46">
        <f t="shared" si="36"/>
        <v>-2.0000000000000018E-3</v>
      </c>
      <c r="J804" s="50">
        <f>IF($B804&gt;=Input!$C$22,100,"n.m.")</f>
        <v>100</v>
      </c>
    </row>
    <row r="805" spans="2:10" x14ac:dyDescent="0.15">
      <c r="B805" s="33">
        <f t="shared" si="38"/>
        <v>43409</v>
      </c>
      <c r="C805" s="160">
        <v>200</v>
      </c>
      <c r="D805" s="44">
        <f>IF($B805&lt;Input!$C$22,"n.m.",IF($B805=Input!$C$22,100,100*(1+(C805/INDEX(C$18:C$1845,MATCH(Input!$C$22,$B$18:$B$1845,0))-1))))</f>
        <v>200</v>
      </c>
      <c r="E805" s="52">
        <f t="shared" si="37"/>
        <v>-4.9751243781094301E-3</v>
      </c>
      <c r="F805" s="164">
        <v>243312</v>
      </c>
      <c r="G805" s="163">
        <v>5000</v>
      </c>
      <c r="H805" s="48">
        <f>IF($B805&lt;Input!$C$22,"n.m.",IF($B805=Input!$C$22,100,100*(1+(G805/INDEX(G$18:G$1845,MATCH(Input!$C$22,$B$18:$B$1845,0))-1))))</f>
        <v>125</v>
      </c>
      <c r="I805" s="46">
        <f t="shared" si="36"/>
        <v>-1.9960079840319889E-3</v>
      </c>
      <c r="J805" s="50">
        <f>IF($B805&gt;=Input!$C$22,100,"n.m.")</f>
        <v>100</v>
      </c>
    </row>
    <row r="806" spans="2:10" x14ac:dyDescent="0.15">
      <c r="B806" s="33">
        <f t="shared" si="38"/>
        <v>43408</v>
      </c>
      <c r="C806" s="160">
        <v>201</v>
      </c>
      <c r="D806" s="44">
        <f>IF($B806&lt;Input!$C$22,"n.m.",IF($B806=Input!$C$22,100,100*(1+(C806/INDEX(C$18:C$1845,MATCH(Input!$C$22,$B$18:$B$1845,0))-1))))</f>
        <v>200.99999999999997</v>
      </c>
      <c r="E806" s="52">
        <f t="shared" si="37"/>
        <v>-4.9504950495049549E-3</v>
      </c>
      <c r="F806" s="164">
        <v>370871</v>
      </c>
      <c r="G806" s="163">
        <v>5010</v>
      </c>
      <c r="H806" s="48">
        <f>IF($B806&lt;Input!$C$22,"n.m.",IF($B806=Input!$C$22,100,100*(1+(G806/INDEX(G$18:G$1845,MATCH(Input!$C$22,$B$18:$B$1845,0))-1))))</f>
        <v>125.25</v>
      </c>
      <c r="I806" s="46">
        <f t="shared" si="36"/>
        <v>-1.9920318725099584E-3</v>
      </c>
      <c r="J806" s="50">
        <f>IF($B806&gt;=Input!$C$22,100,"n.m.")</f>
        <v>100</v>
      </c>
    </row>
    <row r="807" spans="2:10" x14ac:dyDescent="0.15">
      <c r="B807" s="33">
        <f t="shared" si="38"/>
        <v>43407</v>
      </c>
      <c r="C807" s="160">
        <v>202</v>
      </c>
      <c r="D807" s="44">
        <f>IF($B807&lt;Input!$C$22,"n.m.",IF($B807=Input!$C$22,100,100*(1+(C807/INDEX(C$18:C$1845,MATCH(Input!$C$22,$B$18:$B$1845,0))-1))))</f>
        <v>202</v>
      </c>
      <c r="E807" s="52">
        <f t="shared" si="37"/>
        <v>-4.9261083743842304E-3</v>
      </c>
      <c r="F807" s="164">
        <v>499573</v>
      </c>
      <c r="G807" s="163">
        <v>5020</v>
      </c>
      <c r="H807" s="48">
        <f>IF($B807&lt;Input!$C$22,"n.m.",IF($B807=Input!$C$22,100,100*(1+(G807/INDEX(G$18:G$1845,MATCH(Input!$C$22,$B$18:$B$1845,0))-1))))</f>
        <v>125.49999999999999</v>
      </c>
      <c r="I807" s="46">
        <f t="shared" si="36"/>
        <v>-1.9880715705765661E-3</v>
      </c>
      <c r="J807" s="50">
        <f>IF($B807&gt;=Input!$C$22,100,"n.m.")</f>
        <v>100</v>
      </c>
    </row>
    <row r="808" spans="2:10" x14ac:dyDescent="0.15">
      <c r="B808" s="33">
        <f t="shared" si="38"/>
        <v>43406</v>
      </c>
      <c r="C808" s="160">
        <v>203</v>
      </c>
      <c r="D808" s="44">
        <f>IF($B808&lt;Input!$C$22,"n.m.",IF($B808=Input!$C$22,100,100*(1+(C808/INDEX(C$18:C$1845,MATCH(Input!$C$22,$B$18:$B$1845,0))-1))))</f>
        <v>202.99999999999997</v>
      </c>
      <c r="E808" s="52">
        <f t="shared" si="37"/>
        <v>-4.9019607843137081E-3</v>
      </c>
      <c r="F808" s="164">
        <v>235045</v>
      </c>
      <c r="G808" s="163">
        <v>5030</v>
      </c>
      <c r="H808" s="48">
        <f>IF($B808&lt;Input!$C$22,"n.m.",IF($B808=Input!$C$22,100,100*(1+(G808/INDEX(G$18:G$1845,MATCH(Input!$C$22,$B$18:$B$1845,0))-1))))</f>
        <v>125.75</v>
      </c>
      <c r="I808" s="46">
        <f t="shared" si="36"/>
        <v>-1.9841269841269771E-3</v>
      </c>
      <c r="J808" s="50">
        <f>IF($B808&gt;=Input!$C$22,100,"n.m.")</f>
        <v>100</v>
      </c>
    </row>
    <row r="809" spans="2:10" x14ac:dyDescent="0.15">
      <c r="B809" s="33">
        <f t="shared" si="38"/>
        <v>43405</v>
      </c>
      <c r="C809" s="160">
        <v>204</v>
      </c>
      <c r="D809" s="44">
        <f>IF($B809&lt;Input!$C$22,"n.m.",IF($B809=Input!$C$22,100,100*(1+(C809/INDEX(C$18:C$1845,MATCH(Input!$C$22,$B$18:$B$1845,0))-1))))</f>
        <v>204</v>
      </c>
      <c r="E809" s="52">
        <f t="shared" si="37"/>
        <v>-4.8780487804878092E-3</v>
      </c>
      <c r="F809" s="164">
        <v>425475</v>
      </c>
      <c r="G809" s="163">
        <v>5040</v>
      </c>
      <c r="H809" s="48">
        <f>IF($B809&lt;Input!$C$22,"n.m.",IF($B809=Input!$C$22,100,100*(1+(G809/INDEX(G$18:G$1845,MATCH(Input!$C$22,$B$18:$B$1845,0))-1))))</f>
        <v>126</v>
      </c>
      <c r="I809" s="46">
        <f t="shared" si="36"/>
        <v>-1.980198019801982E-3</v>
      </c>
      <c r="J809" s="50">
        <f>IF($B809&gt;=Input!$C$22,100,"n.m.")</f>
        <v>100</v>
      </c>
    </row>
    <row r="810" spans="2:10" x14ac:dyDescent="0.15">
      <c r="B810" s="33">
        <f t="shared" si="38"/>
        <v>43404</v>
      </c>
      <c r="C810" s="160">
        <v>205</v>
      </c>
      <c r="D810" s="44">
        <f>IF($B810&lt;Input!$C$22,"n.m.",IF($B810=Input!$C$22,100,100*(1+(C810/INDEX(C$18:C$1845,MATCH(Input!$C$22,$B$18:$B$1845,0))-1))))</f>
        <v>204.99999999999997</v>
      </c>
      <c r="E810" s="52">
        <f t="shared" si="37"/>
        <v>-4.8543689320388328E-3</v>
      </c>
      <c r="F810" s="164">
        <v>317224</v>
      </c>
      <c r="G810" s="163">
        <v>5050</v>
      </c>
      <c r="H810" s="48">
        <f>IF($B810&lt;Input!$C$22,"n.m.",IF($B810=Input!$C$22,100,100*(1+(G810/INDEX(G$18:G$1845,MATCH(Input!$C$22,$B$18:$B$1845,0))-1))))</f>
        <v>126.25</v>
      </c>
      <c r="I810" s="46">
        <f t="shared" si="36"/>
        <v>-1.9762845849802257E-3</v>
      </c>
      <c r="J810" s="50">
        <f>IF($B810&gt;=Input!$C$22,100,"n.m.")</f>
        <v>100</v>
      </c>
    </row>
    <row r="811" spans="2:10" x14ac:dyDescent="0.15">
      <c r="B811" s="33">
        <f t="shared" si="38"/>
        <v>43403</v>
      </c>
      <c r="C811" s="160">
        <v>206</v>
      </c>
      <c r="D811" s="44">
        <f>IF($B811&lt;Input!$C$22,"n.m.",IF($B811=Input!$C$22,100,100*(1+(C811/INDEX(C$18:C$1845,MATCH(Input!$C$22,$B$18:$B$1845,0))-1))))</f>
        <v>206</v>
      </c>
      <c r="E811" s="52">
        <f t="shared" si="37"/>
        <v>-4.8309178743961567E-3</v>
      </c>
      <c r="F811" s="164">
        <v>299996</v>
      </c>
      <c r="G811" s="163">
        <v>5060</v>
      </c>
      <c r="H811" s="48">
        <f>IF($B811&lt;Input!$C$22,"n.m.",IF($B811=Input!$C$22,100,100*(1+(G811/INDEX(G$18:G$1845,MATCH(Input!$C$22,$B$18:$B$1845,0))-1))))</f>
        <v>126.49999999999999</v>
      </c>
      <c r="I811" s="46">
        <f t="shared" si="36"/>
        <v>-1.9723865877712132E-3</v>
      </c>
      <c r="J811" s="50">
        <f>IF($B811&gt;=Input!$C$22,100,"n.m.")</f>
        <v>100</v>
      </c>
    </row>
    <row r="812" spans="2:10" x14ac:dyDescent="0.15">
      <c r="B812" s="33">
        <f t="shared" si="38"/>
        <v>43402</v>
      </c>
      <c r="C812" s="160">
        <v>207</v>
      </c>
      <c r="D812" s="44">
        <f>IF($B812&lt;Input!$C$22,"n.m.",IF($B812=Input!$C$22,100,100*(1+(C812/INDEX(C$18:C$1845,MATCH(Input!$C$22,$B$18:$B$1845,0))-1))))</f>
        <v>206.99999999999997</v>
      </c>
      <c r="E812" s="52">
        <f t="shared" si="37"/>
        <v>-4.8076923076922906E-3</v>
      </c>
      <c r="F812" s="164">
        <v>247711</v>
      </c>
      <c r="G812" s="163">
        <v>5070</v>
      </c>
      <c r="H812" s="48">
        <f>IF($B812&lt;Input!$C$22,"n.m.",IF($B812=Input!$C$22,100,100*(1+(G812/INDEX(G$18:G$1845,MATCH(Input!$C$22,$B$18:$B$1845,0))-1))))</f>
        <v>126.75</v>
      </c>
      <c r="I812" s="46">
        <f t="shared" si="36"/>
        <v>-1.9685039370078705E-3</v>
      </c>
      <c r="J812" s="50">
        <f>IF($B812&gt;=Input!$C$22,100,"n.m.")</f>
        <v>100</v>
      </c>
    </row>
    <row r="813" spans="2:10" x14ac:dyDescent="0.15">
      <c r="B813" s="33">
        <f t="shared" si="38"/>
        <v>43401</v>
      </c>
      <c r="C813" s="160">
        <v>208</v>
      </c>
      <c r="D813" s="44">
        <f>IF($B813&lt;Input!$C$22,"n.m.",IF($B813=Input!$C$22,100,100*(1+(C813/INDEX(C$18:C$1845,MATCH(Input!$C$22,$B$18:$B$1845,0))-1))))</f>
        <v>208</v>
      </c>
      <c r="E813" s="52">
        <f t="shared" si="37"/>
        <v>-4.784688995215336E-3</v>
      </c>
      <c r="F813" s="164">
        <v>346812</v>
      </c>
      <c r="G813" s="163">
        <v>5080</v>
      </c>
      <c r="H813" s="48">
        <f>IF($B813&lt;Input!$C$22,"n.m.",IF($B813=Input!$C$22,100,100*(1+(G813/INDEX(G$18:G$1845,MATCH(Input!$C$22,$B$18:$B$1845,0))-1))))</f>
        <v>127</v>
      </c>
      <c r="I813" s="46">
        <f t="shared" si="36"/>
        <v>-1.9646365422396617E-3</v>
      </c>
      <c r="J813" s="50">
        <f>IF($B813&gt;=Input!$C$22,100,"n.m.")</f>
        <v>100</v>
      </c>
    </row>
    <row r="814" spans="2:10" x14ac:dyDescent="0.15">
      <c r="B814" s="33">
        <f t="shared" si="38"/>
        <v>43400</v>
      </c>
      <c r="C814" s="160">
        <v>209</v>
      </c>
      <c r="D814" s="44">
        <f>IF($B814&lt;Input!$C$22,"n.m.",IF($B814=Input!$C$22,100,100*(1+(C814/INDEX(C$18:C$1845,MATCH(Input!$C$22,$B$18:$B$1845,0))-1))))</f>
        <v>209</v>
      </c>
      <c r="E814" s="52">
        <f t="shared" si="37"/>
        <v>-4.761904761904745E-3</v>
      </c>
      <c r="F814" s="164">
        <v>471606</v>
      </c>
      <c r="G814" s="163">
        <v>5090</v>
      </c>
      <c r="H814" s="48">
        <f>IF($B814&lt;Input!$C$22,"n.m.",IF($B814=Input!$C$22,100,100*(1+(G814/INDEX(G$18:G$1845,MATCH(Input!$C$22,$B$18:$B$1845,0))-1))))</f>
        <v>127.25</v>
      </c>
      <c r="I814" s="46">
        <f t="shared" si="36"/>
        <v>-1.9607843137254832E-3</v>
      </c>
      <c r="J814" s="50">
        <f>IF($B814&gt;=Input!$C$22,100,"n.m.")</f>
        <v>100</v>
      </c>
    </row>
    <row r="815" spans="2:10" x14ac:dyDescent="0.15">
      <c r="B815" s="33">
        <f t="shared" si="38"/>
        <v>43399</v>
      </c>
      <c r="C815" s="160">
        <v>210</v>
      </c>
      <c r="D815" s="44">
        <f>IF($B815&lt;Input!$C$22,"n.m.",IF($B815=Input!$C$22,100,100*(1+(C815/INDEX(C$18:C$1845,MATCH(Input!$C$22,$B$18:$B$1845,0))-1))))</f>
        <v>210</v>
      </c>
      <c r="E815" s="52">
        <f t="shared" si="37"/>
        <v>-4.7393364928910442E-3</v>
      </c>
      <c r="F815" s="164">
        <v>234325</v>
      </c>
      <c r="G815" s="163">
        <v>5100</v>
      </c>
      <c r="H815" s="48">
        <f>IF($B815&lt;Input!$C$22,"n.m.",IF($B815=Input!$C$22,100,100*(1+(G815/INDEX(G$18:G$1845,MATCH(Input!$C$22,$B$18:$B$1845,0))-1))))</f>
        <v>127.49999999999999</v>
      </c>
      <c r="I815" s="46">
        <f t="shared" si="36"/>
        <v>-1.9569471624266699E-3</v>
      </c>
      <c r="J815" s="50">
        <f>IF($B815&gt;=Input!$C$22,100,"n.m.")</f>
        <v>100</v>
      </c>
    </row>
    <row r="816" spans="2:10" x14ac:dyDescent="0.15">
      <c r="B816" s="33">
        <f t="shared" si="38"/>
        <v>43398</v>
      </c>
      <c r="C816" s="160">
        <v>211</v>
      </c>
      <c r="D816" s="44">
        <f>IF($B816&lt;Input!$C$22,"n.m.",IF($B816=Input!$C$22,100,100*(1+(C816/INDEX(C$18:C$1845,MATCH(Input!$C$22,$B$18:$B$1845,0))-1))))</f>
        <v>211</v>
      </c>
      <c r="E816" s="52">
        <f t="shared" si="37"/>
        <v>-4.7169811320755262E-3</v>
      </c>
      <c r="F816" s="164">
        <v>457423</v>
      </c>
      <c r="G816" s="163">
        <v>5110</v>
      </c>
      <c r="H816" s="48">
        <f>IF($B816&lt;Input!$C$22,"n.m.",IF($B816=Input!$C$22,100,100*(1+(G816/INDEX(G$18:G$1845,MATCH(Input!$C$22,$B$18:$B$1845,0))-1))))</f>
        <v>127.75000000000001</v>
      </c>
      <c r="I816" s="46">
        <f t="shared" si="36"/>
        <v>-1.953125E-3</v>
      </c>
      <c r="J816" s="50">
        <f>IF($B816&gt;=Input!$C$22,100,"n.m.")</f>
        <v>100</v>
      </c>
    </row>
    <row r="817" spans="2:10" x14ac:dyDescent="0.15">
      <c r="B817" s="33">
        <f t="shared" si="38"/>
        <v>43397</v>
      </c>
      <c r="C817" s="160">
        <v>212</v>
      </c>
      <c r="D817" s="44">
        <f>IF($B817&lt;Input!$C$22,"n.m.",IF($B817=Input!$C$22,100,100*(1+(C817/INDEX(C$18:C$1845,MATCH(Input!$C$22,$B$18:$B$1845,0))-1))))</f>
        <v>212</v>
      </c>
      <c r="E817" s="52">
        <f t="shared" si="37"/>
        <v>-4.6948356807511304E-3</v>
      </c>
      <c r="F817" s="164">
        <v>307307</v>
      </c>
      <c r="G817" s="163">
        <v>5120</v>
      </c>
      <c r="H817" s="48">
        <f>IF($B817&lt;Input!$C$22,"n.m.",IF($B817=Input!$C$22,100,100*(1+(G817/INDEX(G$18:G$1845,MATCH(Input!$C$22,$B$18:$B$1845,0))-1))))</f>
        <v>128</v>
      </c>
      <c r="I817" s="46">
        <f t="shared" si="36"/>
        <v>-1.9493177387914784E-3</v>
      </c>
      <c r="J817" s="50">
        <f>IF($B817&gt;=Input!$C$22,100,"n.m.")</f>
        <v>100</v>
      </c>
    </row>
    <row r="818" spans="2:10" x14ac:dyDescent="0.15">
      <c r="B818" s="33">
        <f t="shared" si="38"/>
        <v>43396</v>
      </c>
      <c r="C818" s="160">
        <v>213</v>
      </c>
      <c r="D818" s="44">
        <f>IF($B818&lt;Input!$C$22,"n.m.",IF($B818=Input!$C$22,100,100*(1+(C818/INDEX(C$18:C$1845,MATCH(Input!$C$22,$B$18:$B$1845,0))-1))))</f>
        <v>213</v>
      </c>
      <c r="E818" s="52">
        <f t="shared" si="37"/>
        <v>-4.6728971962616273E-3</v>
      </c>
      <c r="F818" s="164">
        <v>490219</v>
      </c>
      <c r="G818" s="163">
        <v>5130</v>
      </c>
      <c r="H818" s="48">
        <f>IF($B818&lt;Input!$C$22,"n.m.",IF($B818=Input!$C$22,100,100*(1+(G818/INDEX(G$18:G$1845,MATCH(Input!$C$22,$B$18:$B$1845,0))-1))))</f>
        <v>128.25</v>
      </c>
      <c r="I818" s="46">
        <f t="shared" si="36"/>
        <v>-1.9455252918287869E-3</v>
      </c>
      <c r="J818" s="50">
        <f>IF($B818&gt;=Input!$C$22,100,"n.m.")</f>
        <v>100</v>
      </c>
    </row>
    <row r="819" spans="2:10" x14ac:dyDescent="0.15">
      <c r="B819" s="33">
        <f t="shared" si="38"/>
        <v>43395</v>
      </c>
      <c r="C819" s="160">
        <v>214</v>
      </c>
      <c r="D819" s="44">
        <f>IF($B819&lt;Input!$C$22,"n.m.",IF($B819=Input!$C$22,100,100*(1+(C819/INDEX(C$18:C$1845,MATCH(Input!$C$22,$B$18:$B$1845,0))-1))))</f>
        <v>214</v>
      </c>
      <c r="E819" s="52">
        <f t="shared" si="37"/>
        <v>-4.6511627906976605E-3</v>
      </c>
      <c r="F819" s="164">
        <v>469185</v>
      </c>
      <c r="G819" s="163">
        <v>5140</v>
      </c>
      <c r="H819" s="48">
        <f>IF($B819&lt;Input!$C$22,"n.m.",IF($B819=Input!$C$22,100,100*(1+(G819/INDEX(G$18:G$1845,MATCH(Input!$C$22,$B$18:$B$1845,0))-1))))</f>
        <v>128.5</v>
      </c>
      <c r="I819" s="46">
        <f t="shared" si="36"/>
        <v>-1.9417475728155109E-3</v>
      </c>
      <c r="J819" s="50">
        <f>IF($B819&gt;=Input!$C$22,100,"n.m.")</f>
        <v>100</v>
      </c>
    </row>
    <row r="820" spans="2:10" x14ac:dyDescent="0.15">
      <c r="B820" s="33">
        <f t="shared" si="38"/>
        <v>43394</v>
      </c>
      <c r="C820" s="160">
        <v>215</v>
      </c>
      <c r="D820" s="44">
        <f>IF($B820&lt;Input!$C$22,"n.m.",IF($B820=Input!$C$22,100,100*(1+(C820/INDEX(C$18:C$1845,MATCH(Input!$C$22,$B$18:$B$1845,0))-1))))</f>
        <v>215</v>
      </c>
      <c r="E820" s="52">
        <f t="shared" si="37"/>
        <v>-4.6296296296296502E-3</v>
      </c>
      <c r="F820" s="164">
        <v>203167</v>
      </c>
      <c r="G820" s="163">
        <v>5150</v>
      </c>
      <c r="H820" s="48">
        <f>IF($B820&lt;Input!$C$22,"n.m.",IF($B820=Input!$C$22,100,100*(1+(G820/INDEX(G$18:G$1845,MATCH(Input!$C$22,$B$18:$B$1845,0))-1))))</f>
        <v>128.75</v>
      </c>
      <c r="I820" s="46">
        <f t="shared" si="36"/>
        <v>-1.9379844961240345E-3</v>
      </c>
      <c r="J820" s="50">
        <f>IF($B820&gt;=Input!$C$22,100,"n.m.")</f>
        <v>100</v>
      </c>
    </row>
    <row r="821" spans="2:10" x14ac:dyDescent="0.15">
      <c r="B821" s="33">
        <f t="shared" si="38"/>
        <v>43393</v>
      </c>
      <c r="C821" s="160">
        <v>216</v>
      </c>
      <c r="D821" s="44">
        <f>IF($B821&lt;Input!$C$22,"n.m.",IF($B821=Input!$C$22,100,100*(1+(C821/INDEX(C$18:C$1845,MATCH(Input!$C$22,$B$18:$B$1845,0))-1))))</f>
        <v>216</v>
      </c>
      <c r="E821" s="52">
        <f t="shared" si="37"/>
        <v>-4.6082949308755561E-3</v>
      </c>
      <c r="F821" s="164">
        <v>203742</v>
      </c>
      <c r="G821" s="163">
        <v>5160</v>
      </c>
      <c r="H821" s="48">
        <f>IF($B821&lt;Input!$C$22,"n.m.",IF($B821=Input!$C$22,100,100*(1+(G821/INDEX(G$18:G$1845,MATCH(Input!$C$22,$B$18:$B$1845,0))-1))))</f>
        <v>129</v>
      </c>
      <c r="I821" s="46">
        <f t="shared" si="36"/>
        <v>-1.9342359767892114E-3</v>
      </c>
      <c r="J821" s="50">
        <f>IF($B821&gt;=Input!$C$22,100,"n.m.")</f>
        <v>100</v>
      </c>
    </row>
    <row r="822" spans="2:10" x14ac:dyDescent="0.15">
      <c r="B822" s="33">
        <f t="shared" si="38"/>
        <v>43392</v>
      </c>
      <c r="C822" s="160">
        <v>217</v>
      </c>
      <c r="D822" s="44">
        <f>IF($B822&lt;Input!$C$22,"n.m.",IF($B822=Input!$C$22,100,100*(1+(C822/INDEX(C$18:C$1845,MATCH(Input!$C$22,$B$18:$B$1845,0))-1))))</f>
        <v>217</v>
      </c>
      <c r="E822" s="52">
        <f t="shared" si="37"/>
        <v>-4.5871559633027248E-3</v>
      </c>
      <c r="F822" s="164">
        <v>493114</v>
      </c>
      <c r="G822" s="163">
        <v>5170</v>
      </c>
      <c r="H822" s="48">
        <f>IF($B822&lt;Input!$C$22,"n.m.",IF($B822=Input!$C$22,100,100*(1+(G822/INDEX(G$18:G$1845,MATCH(Input!$C$22,$B$18:$B$1845,0))-1))))</f>
        <v>129.25</v>
      </c>
      <c r="I822" s="46">
        <f t="shared" si="36"/>
        <v>-1.9305019305019266E-3</v>
      </c>
      <c r="J822" s="50">
        <f>IF($B822&gt;=Input!$C$22,100,"n.m.")</f>
        <v>100</v>
      </c>
    </row>
    <row r="823" spans="2:10" x14ac:dyDescent="0.15">
      <c r="B823" s="33">
        <f t="shared" si="38"/>
        <v>43391</v>
      </c>
      <c r="C823" s="160">
        <v>218</v>
      </c>
      <c r="D823" s="44">
        <f>IF($B823&lt;Input!$C$22,"n.m.",IF($B823=Input!$C$22,100,100*(1+(C823/INDEX(C$18:C$1845,MATCH(Input!$C$22,$B$18:$B$1845,0))-1))))</f>
        <v>218.00000000000003</v>
      </c>
      <c r="E823" s="52">
        <f t="shared" si="37"/>
        <v>-4.5662100456621557E-3</v>
      </c>
      <c r="F823" s="164">
        <v>326822</v>
      </c>
      <c r="G823" s="163">
        <v>5180</v>
      </c>
      <c r="H823" s="48">
        <f>IF($B823&lt;Input!$C$22,"n.m.",IF($B823=Input!$C$22,100,100*(1+(G823/INDEX(G$18:G$1845,MATCH(Input!$C$22,$B$18:$B$1845,0))-1))))</f>
        <v>129.5</v>
      </c>
      <c r="I823" s="46">
        <f t="shared" si="36"/>
        <v>-1.9267822736031004E-3</v>
      </c>
      <c r="J823" s="50">
        <f>IF($B823&gt;=Input!$C$22,100,"n.m.")</f>
        <v>100</v>
      </c>
    </row>
    <row r="824" spans="2:10" x14ac:dyDescent="0.15">
      <c r="B824" s="33">
        <f t="shared" si="38"/>
        <v>43390</v>
      </c>
      <c r="C824" s="160">
        <v>219</v>
      </c>
      <c r="D824" s="44">
        <f>IF($B824&lt;Input!$C$22,"n.m.",IF($B824=Input!$C$22,100,100*(1+(C824/INDEX(C$18:C$1845,MATCH(Input!$C$22,$B$18:$B$1845,0))-1))))</f>
        <v>219</v>
      </c>
      <c r="E824" s="52">
        <f t="shared" si="37"/>
        <v>-4.5454545454545192E-3</v>
      </c>
      <c r="F824" s="164">
        <v>312010</v>
      </c>
      <c r="G824" s="163">
        <v>5190</v>
      </c>
      <c r="H824" s="48">
        <f>IF($B824&lt;Input!$C$22,"n.m.",IF($B824=Input!$C$22,100,100*(1+(G824/INDEX(G$18:G$1845,MATCH(Input!$C$22,$B$18:$B$1845,0))-1))))</f>
        <v>129.75</v>
      </c>
      <c r="I824" s="46">
        <f t="shared" si="36"/>
        <v>-1.9230769230769162E-3</v>
      </c>
      <c r="J824" s="50">
        <f>IF($B824&gt;=Input!$C$22,100,"n.m.")</f>
        <v>100</v>
      </c>
    </row>
    <row r="825" spans="2:10" x14ac:dyDescent="0.15">
      <c r="B825" s="33">
        <f t="shared" si="38"/>
        <v>43389</v>
      </c>
      <c r="C825" s="160">
        <v>220</v>
      </c>
      <c r="D825" s="44">
        <f>IF($B825&lt;Input!$C$22,"n.m.",IF($B825=Input!$C$22,100,100*(1+(C825/INDEX(C$18:C$1845,MATCH(Input!$C$22,$B$18:$B$1845,0))-1))))</f>
        <v>220.00000000000003</v>
      </c>
      <c r="E825" s="52">
        <f t="shared" si="37"/>
        <v>-4.5248868778280382E-3</v>
      </c>
      <c r="F825" s="164">
        <v>470904</v>
      </c>
      <c r="G825" s="163">
        <v>5200</v>
      </c>
      <c r="H825" s="48">
        <f>IF($B825&lt;Input!$C$22,"n.m.",IF($B825=Input!$C$22,100,100*(1+(G825/INDEX(G$18:G$1845,MATCH(Input!$C$22,$B$18:$B$1845,0))-1))))</f>
        <v>130</v>
      </c>
      <c r="I825" s="46">
        <f t="shared" si="36"/>
        <v>-1.9193857965451588E-3</v>
      </c>
      <c r="J825" s="50">
        <f>IF($B825&gt;=Input!$C$22,100,"n.m.")</f>
        <v>100</v>
      </c>
    </row>
    <row r="826" spans="2:10" x14ac:dyDescent="0.15">
      <c r="B826" s="33">
        <f t="shared" si="38"/>
        <v>43388</v>
      </c>
      <c r="C826" s="160">
        <v>221</v>
      </c>
      <c r="D826" s="44">
        <f>IF($B826&lt;Input!$C$22,"n.m.",IF($B826=Input!$C$22,100,100*(1+(C826/INDEX(C$18:C$1845,MATCH(Input!$C$22,$B$18:$B$1845,0))-1))))</f>
        <v>221</v>
      </c>
      <c r="E826" s="52">
        <f t="shared" si="37"/>
        <v>-4.5045045045044585E-3</v>
      </c>
      <c r="F826" s="164">
        <v>459390</v>
      </c>
      <c r="G826" s="163">
        <v>5210</v>
      </c>
      <c r="H826" s="48">
        <f>IF($B826&lt;Input!$C$22,"n.m.",IF($B826=Input!$C$22,100,100*(1+(G826/INDEX(G$18:G$1845,MATCH(Input!$C$22,$B$18:$B$1845,0))-1))))</f>
        <v>130.25</v>
      </c>
      <c r="I826" s="46">
        <f t="shared" si="36"/>
        <v>-1.9157088122605526E-3</v>
      </c>
      <c r="J826" s="50">
        <f>IF($B826&gt;=Input!$C$22,100,"n.m.")</f>
        <v>100</v>
      </c>
    </row>
    <row r="827" spans="2:10" x14ac:dyDescent="0.15">
      <c r="B827" s="33">
        <f t="shared" si="38"/>
        <v>43387</v>
      </c>
      <c r="C827" s="160">
        <v>222</v>
      </c>
      <c r="D827" s="44">
        <f>IF($B827&lt;Input!$C$22,"n.m.",IF($B827=Input!$C$22,100,100*(1+(C827/INDEX(C$18:C$1845,MATCH(Input!$C$22,$B$18:$B$1845,0))-1))))</f>
        <v>222.00000000000003</v>
      </c>
      <c r="E827" s="52">
        <f t="shared" si="37"/>
        <v>-4.484304932735439E-3</v>
      </c>
      <c r="F827" s="164">
        <v>452216</v>
      </c>
      <c r="G827" s="163">
        <v>5220</v>
      </c>
      <c r="H827" s="48">
        <f>IF($B827&lt;Input!$C$22,"n.m.",IF($B827=Input!$C$22,100,100*(1+(G827/INDEX(G$18:G$1845,MATCH(Input!$C$22,$B$18:$B$1845,0))-1))))</f>
        <v>130.5</v>
      </c>
      <c r="I827" s="46">
        <f t="shared" si="36"/>
        <v>-1.9120458891013214E-3</v>
      </c>
      <c r="J827" s="50">
        <f>IF($B827&gt;=Input!$C$22,100,"n.m.")</f>
        <v>100</v>
      </c>
    </row>
    <row r="828" spans="2:10" x14ac:dyDescent="0.15">
      <c r="B828" s="33">
        <f t="shared" si="38"/>
        <v>43386</v>
      </c>
      <c r="C828" s="160">
        <v>223</v>
      </c>
      <c r="D828" s="44">
        <f>IF($B828&lt;Input!$C$22,"n.m.",IF($B828=Input!$C$22,100,100*(1+(C828/INDEX(C$18:C$1845,MATCH(Input!$C$22,$B$18:$B$1845,0))-1))))</f>
        <v>223</v>
      </c>
      <c r="E828" s="52">
        <f t="shared" si="37"/>
        <v>-4.4642857142856984E-3</v>
      </c>
      <c r="F828" s="164">
        <v>211910</v>
      </c>
      <c r="G828" s="163">
        <v>5230</v>
      </c>
      <c r="H828" s="48">
        <f>IF($B828&lt;Input!$C$22,"n.m.",IF($B828=Input!$C$22,100,100*(1+(G828/INDEX(G$18:G$1845,MATCH(Input!$C$22,$B$18:$B$1845,0))-1))))</f>
        <v>130.75</v>
      </c>
      <c r="I828" s="46">
        <f t="shared" si="36"/>
        <v>-1.9083969465648609E-3</v>
      </c>
      <c r="J828" s="50">
        <f>IF($B828&gt;=Input!$C$22,100,"n.m.")</f>
        <v>100</v>
      </c>
    </row>
    <row r="829" spans="2:10" x14ac:dyDescent="0.15">
      <c r="B829" s="33">
        <f t="shared" si="38"/>
        <v>43385</v>
      </c>
      <c r="C829" s="160">
        <v>224</v>
      </c>
      <c r="D829" s="44">
        <f>IF($B829&lt;Input!$C$22,"n.m.",IF($B829=Input!$C$22,100,100*(1+(C829/INDEX(C$18:C$1845,MATCH(Input!$C$22,$B$18:$B$1845,0))-1))))</f>
        <v>224.00000000000003</v>
      </c>
      <c r="E829" s="52">
        <f t="shared" si="37"/>
        <v>-4.4444444444444731E-3</v>
      </c>
      <c r="F829" s="164">
        <v>482181</v>
      </c>
      <c r="G829" s="163">
        <v>5240</v>
      </c>
      <c r="H829" s="48">
        <f>IF($B829&lt;Input!$C$22,"n.m.",IF($B829=Input!$C$22,100,100*(1+(G829/INDEX(G$18:G$1845,MATCH(Input!$C$22,$B$18:$B$1845,0))-1))))</f>
        <v>131</v>
      </c>
      <c r="I829" s="46">
        <f t="shared" si="36"/>
        <v>-1.9047619047618536E-3</v>
      </c>
      <c r="J829" s="50">
        <f>IF($B829&gt;=Input!$C$22,100,"n.m.")</f>
        <v>100</v>
      </c>
    </row>
    <row r="830" spans="2:10" x14ac:dyDescent="0.15">
      <c r="B830" s="33">
        <f t="shared" si="38"/>
        <v>43384</v>
      </c>
      <c r="C830" s="160">
        <v>225</v>
      </c>
      <c r="D830" s="44">
        <f>IF($B830&lt;Input!$C$22,"n.m.",IF($B830=Input!$C$22,100,100*(1+(C830/INDEX(C$18:C$1845,MATCH(Input!$C$22,$B$18:$B$1845,0))-1))))</f>
        <v>225</v>
      </c>
      <c r="E830" s="52">
        <f t="shared" si="37"/>
        <v>-4.4247787610619538E-3</v>
      </c>
      <c r="F830" s="164">
        <v>413358</v>
      </c>
      <c r="G830" s="163">
        <v>5250</v>
      </c>
      <c r="H830" s="48">
        <f>IF($B830&lt;Input!$C$22,"n.m.",IF($B830=Input!$C$22,100,100*(1+(G830/INDEX(G$18:G$1845,MATCH(Input!$C$22,$B$18:$B$1845,0))-1))))</f>
        <v>131.25</v>
      </c>
      <c r="I830" s="46">
        <f t="shared" si="36"/>
        <v>-1.9011406844106071E-3</v>
      </c>
      <c r="J830" s="50">
        <f>IF($B830&gt;=Input!$C$22,100,"n.m.")</f>
        <v>100</v>
      </c>
    </row>
    <row r="831" spans="2:10" x14ac:dyDescent="0.15">
      <c r="B831" s="33">
        <f t="shared" si="38"/>
        <v>43383</v>
      </c>
      <c r="C831" s="160">
        <v>226</v>
      </c>
      <c r="D831" s="44">
        <f>IF($B831&lt;Input!$C$22,"n.m.",IF($B831=Input!$C$22,100,100*(1+(C831/INDEX(C$18:C$1845,MATCH(Input!$C$22,$B$18:$B$1845,0))-1))))</f>
        <v>225.99999999999997</v>
      </c>
      <c r="E831" s="52">
        <f t="shared" si="37"/>
        <v>-4.405286343612369E-3</v>
      </c>
      <c r="F831" s="164">
        <v>490193</v>
      </c>
      <c r="G831" s="163">
        <v>5260</v>
      </c>
      <c r="H831" s="48">
        <f>IF($B831&lt;Input!$C$22,"n.m.",IF($B831=Input!$C$22,100,100*(1+(G831/INDEX(G$18:G$1845,MATCH(Input!$C$22,$B$18:$B$1845,0))-1))))</f>
        <v>131.5</v>
      </c>
      <c r="I831" s="46">
        <f t="shared" si="36"/>
        <v>-1.8975332068311701E-3</v>
      </c>
      <c r="J831" s="50">
        <f>IF($B831&gt;=Input!$C$22,100,"n.m.")</f>
        <v>100</v>
      </c>
    </row>
    <row r="832" spans="2:10" x14ac:dyDescent="0.15">
      <c r="B832" s="33">
        <f t="shared" si="38"/>
        <v>43382</v>
      </c>
      <c r="C832" s="160">
        <v>227</v>
      </c>
      <c r="D832" s="44">
        <f>IF($B832&lt;Input!$C$22,"n.m.",IF($B832=Input!$C$22,100,100*(1+(C832/INDEX(C$18:C$1845,MATCH(Input!$C$22,$B$18:$B$1845,0))-1))))</f>
        <v>227</v>
      </c>
      <c r="E832" s="52">
        <f t="shared" si="37"/>
        <v>-4.3859649122807154E-3</v>
      </c>
      <c r="F832" s="164">
        <v>323477</v>
      </c>
      <c r="G832" s="163">
        <v>5270</v>
      </c>
      <c r="H832" s="48">
        <f>IF($B832&lt;Input!$C$22,"n.m.",IF($B832=Input!$C$22,100,100*(1+(G832/INDEX(G$18:G$1845,MATCH(Input!$C$22,$B$18:$B$1845,0))-1))))</f>
        <v>131.75</v>
      </c>
      <c r="I832" s="46">
        <f t="shared" si="36"/>
        <v>-1.8939393939394478E-3</v>
      </c>
      <c r="J832" s="50">
        <f>IF($B832&gt;=Input!$C$22,100,"n.m.")</f>
        <v>100</v>
      </c>
    </row>
    <row r="833" spans="2:10" x14ac:dyDescent="0.15">
      <c r="B833" s="33">
        <f t="shared" si="38"/>
        <v>43381</v>
      </c>
      <c r="C833" s="160">
        <v>228</v>
      </c>
      <c r="D833" s="44">
        <f>IF($B833&lt;Input!$C$22,"n.m.",IF($B833=Input!$C$22,100,100*(1+(C833/INDEX(C$18:C$1845,MATCH(Input!$C$22,$B$18:$B$1845,0))-1))))</f>
        <v>227.99999999999997</v>
      </c>
      <c r="E833" s="52">
        <f t="shared" si="37"/>
        <v>-4.366812227074246E-3</v>
      </c>
      <c r="F833" s="164">
        <v>219306</v>
      </c>
      <c r="G833" s="163">
        <v>5280</v>
      </c>
      <c r="H833" s="48">
        <f>IF($B833&lt;Input!$C$22,"n.m.",IF($B833=Input!$C$22,100,100*(1+(G833/INDEX(G$18:G$1845,MATCH(Input!$C$22,$B$18:$B$1845,0))-1))))</f>
        <v>132</v>
      </c>
      <c r="I833" s="46">
        <f t="shared" si="36"/>
        <v>-1.890359168241984E-3</v>
      </c>
      <c r="J833" s="50">
        <f>IF($B833&gt;=Input!$C$22,100,"n.m.")</f>
        <v>100</v>
      </c>
    </row>
    <row r="834" spans="2:10" x14ac:dyDescent="0.15">
      <c r="B834" s="33">
        <f t="shared" si="38"/>
        <v>43380</v>
      </c>
      <c r="C834" s="160">
        <v>229</v>
      </c>
      <c r="D834" s="44">
        <f>IF($B834&lt;Input!$C$22,"n.m.",IF($B834=Input!$C$22,100,100*(1+(C834/INDEX(C$18:C$1845,MATCH(Input!$C$22,$B$18:$B$1845,0))-1))))</f>
        <v>229</v>
      </c>
      <c r="E834" s="52">
        <f t="shared" si="37"/>
        <v>-4.3478260869564966E-3</v>
      </c>
      <c r="F834" s="164">
        <v>252572</v>
      </c>
      <c r="G834" s="163">
        <v>5290</v>
      </c>
      <c r="H834" s="48">
        <f>IF($B834&lt;Input!$C$22,"n.m.",IF($B834=Input!$C$22,100,100*(1+(G834/INDEX(G$18:G$1845,MATCH(Input!$C$22,$B$18:$B$1845,0))-1))))</f>
        <v>132.25</v>
      </c>
      <c r="I834" s="46">
        <f t="shared" si="36"/>
        <v>-1.8867924528301883E-3</v>
      </c>
      <c r="J834" s="50">
        <f>IF($B834&gt;=Input!$C$22,100,"n.m.")</f>
        <v>100</v>
      </c>
    </row>
    <row r="835" spans="2:10" x14ac:dyDescent="0.15">
      <c r="B835" s="33">
        <f t="shared" si="38"/>
        <v>43379</v>
      </c>
      <c r="C835" s="160">
        <v>230</v>
      </c>
      <c r="D835" s="44">
        <f>IF($B835&lt;Input!$C$22,"n.m.",IF($B835=Input!$C$22,100,100*(1+(C835/INDEX(C$18:C$1845,MATCH(Input!$C$22,$B$18:$B$1845,0))-1))))</f>
        <v>229.99999999999997</v>
      </c>
      <c r="E835" s="52">
        <f t="shared" si="37"/>
        <v>-4.3290043290042934E-3</v>
      </c>
      <c r="F835" s="164">
        <v>365166</v>
      </c>
      <c r="G835" s="163">
        <v>5300</v>
      </c>
      <c r="H835" s="48">
        <f>IF($B835&lt;Input!$C$22,"n.m.",IF($B835=Input!$C$22,100,100*(1+(G835/INDEX(G$18:G$1845,MATCH(Input!$C$22,$B$18:$B$1845,0))-1))))</f>
        <v>132.5</v>
      </c>
      <c r="I835" s="46">
        <f t="shared" si="36"/>
        <v>-1.8832391713747842E-3</v>
      </c>
      <c r="J835" s="50">
        <f>IF($B835&gt;=Input!$C$22,100,"n.m.")</f>
        <v>100</v>
      </c>
    </row>
    <row r="836" spans="2:10" x14ac:dyDescent="0.15">
      <c r="B836" s="33">
        <f t="shared" si="38"/>
        <v>43378</v>
      </c>
      <c r="C836" s="160">
        <v>231</v>
      </c>
      <c r="D836" s="44">
        <f>IF($B836&lt;Input!$C$22,"n.m.",IF($B836=Input!$C$22,100,100*(1+(C836/INDEX(C$18:C$1845,MATCH(Input!$C$22,$B$18:$B$1845,0))-1))))</f>
        <v>231</v>
      </c>
      <c r="E836" s="52">
        <f t="shared" si="37"/>
        <v>-4.3103448275861878E-3</v>
      </c>
      <c r="F836" s="164">
        <v>404236</v>
      </c>
      <c r="G836" s="163">
        <v>5310</v>
      </c>
      <c r="H836" s="48">
        <f>IF($B836&lt;Input!$C$22,"n.m.",IF($B836=Input!$C$22,100,100*(1+(G836/INDEX(G$18:G$1845,MATCH(Input!$C$22,$B$18:$B$1845,0))-1))))</f>
        <v>132.75</v>
      </c>
      <c r="I836" s="46">
        <f t="shared" si="36"/>
        <v>-1.879699248120259E-3</v>
      </c>
      <c r="J836" s="50">
        <f>IF($B836&gt;=Input!$C$22,100,"n.m.")</f>
        <v>100</v>
      </c>
    </row>
    <row r="837" spans="2:10" x14ac:dyDescent="0.15">
      <c r="B837" s="33">
        <f t="shared" si="38"/>
        <v>43377</v>
      </c>
      <c r="C837" s="160">
        <v>232</v>
      </c>
      <c r="D837" s="44">
        <f>IF($B837&lt;Input!$C$22,"n.m.",IF($B837=Input!$C$22,100,100*(1+(C837/INDEX(C$18:C$1845,MATCH(Input!$C$22,$B$18:$B$1845,0))-1))))</f>
        <v>231.99999999999997</v>
      </c>
      <c r="E837" s="52">
        <f t="shared" si="37"/>
        <v>-4.2918454935622075E-3</v>
      </c>
      <c r="F837" s="164">
        <v>330609</v>
      </c>
      <c r="G837" s="163">
        <v>5320</v>
      </c>
      <c r="H837" s="48">
        <f>IF($B837&lt;Input!$C$22,"n.m.",IF($B837=Input!$C$22,100,100*(1+(G837/INDEX(G$18:G$1845,MATCH(Input!$C$22,$B$18:$B$1845,0))-1))))</f>
        <v>133</v>
      </c>
      <c r="I837" s="46">
        <f t="shared" si="36"/>
        <v>-1.8761726078799779E-3</v>
      </c>
      <c r="J837" s="50">
        <f>IF($B837&gt;=Input!$C$22,100,"n.m.")</f>
        <v>100</v>
      </c>
    </row>
    <row r="838" spans="2:10" x14ac:dyDescent="0.15">
      <c r="B838" s="33">
        <f t="shared" si="38"/>
        <v>43376</v>
      </c>
      <c r="C838" s="160">
        <v>233</v>
      </c>
      <c r="D838" s="44">
        <f>IF($B838&lt;Input!$C$22,"n.m.",IF($B838=Input!$C$22,100,100*(1+(C838/INDEX(C$18:C$1845,MATCH(Input!$C$22,$B$18:$B$1845,0))-1))))</f>
        <v>233</v>
      </c>
      <c r="E838" s="52">
        <f t="shared" si="37"/>
        <v>-4.2735042735042583E-3</v>
      </c>
      <c r="F838" s="164">
        <v>341682</v>
      </c>
      <c r="G838" s="163">
        <v>5330</v>
      </c>
      <c r="H838" s="48">
        <f>IF($B838&lt;Input!$C$22,"n.m.",IF($B838=Input!$C$22,100,100*(1+(G838/INDEX(G$18:G$1845,MATCH(Input!$C$22,$B$18:$B$1845,0))-1))))</f>
        <v>133.25</v>
      </c>
      <c r="I838" s="46">
        <f t="shared" si="36"/>
        <v>-1.8726591760299671E-3</v>
      </c>
      <c r="J838" s="50">
        <f>IF($B838&gt;=Input!$C$22,100,"n.m.")</f>
        <v>100</v>
      </c>
    </row>
    <row r="839" spans="2:10" x14ac:dyDescent="0.15">
      <c r="B839" s="33">
        <f t="shared" si="38"/>
        <v>43375</v>
      </c>
      <c r="C839" s="160">
        <v>234</v>
      </c>
      <c r="D839" s="44">
        <f>IF($B839&lt;Input!$C$22,"n.m.",IF($B839=Input!$C$22,100,100*(1+(C839/INDEX(C$18:C$1845,MATCH(Input!$C$22,$B$18:$B$1845,0))-1))))</f>
        <v>234</v>
      </c>
      <c r="E839" s="52">
        <f t="shared" si="37"/>
        <v>-4.2553191489361764E-3</v>
      </c>
      <c r="F839" s="164">
        <v>371888</v>
      </c>
      <c r="G839" s="163">
        <v>5340</v>
      </c>
      <c r="H839" s="48">
        <f>IF($B839&lt;Input!$C$22,"n.m.",IF($B839=Input!$C$22,100,100*(1+(G839/INDEX(G$18:G$1845,MATCH(Input!$C$22,$B$18:$B$1845,0))-1))))</f>
        <v>133.5</v>
      </c>
      <c r="I839" s="46">
        <f t="shared" si="36"/>
        <v>-1.8691588785046953E-3</v>
      </c>
      <c r="J839" s="50">
        <f>IF($B839&gt;=Input!$C$22,100,"n.m.")</f>
        <v>100</v>
      </c>
    </row>
    <row r="840" spans="2:10" x14ac:dyDescent="0.15">
      <c r="B840" s="33">
        <f t="shared" si="38"/>
        <v>43374</v>
      </c>
      <c r="C840" s="160">
        <v>235</v>
      </c>
      <c r="D840" s="44">
        <f>IF($B840&lt;Input!$C$22,"n.m.",IF($B840=Input!$C$22,100,100*(1+(C840/INDEX(C$18:C$1845,MATCH(Input!$C$22,$B$18:$B$1845,0))-1))))</f>
        <v>235</v>
      </c>
      <c r="E840" s="52">
        <f t="shared" si="37"/>
        <v>-4.237288135593209E-3</v>
      </c>
      <c r="F840" s="164">
        <v>468081</v>
      </c>
      <c r="G840" s="163">
        <v>5350</v>
      </c>
      <c r="H840" s="48">
        <f>IF($B840&lt;Input!$C$22,"n.m.",IF($B840=Input!$C$22,100,100*(1+(G840/INDEX(G$18:G$1845,MATCH(Input!$C$22,$B$18:$B$1845,0))-1))))</f>
        <v>133.75</v>
      </c>
      <c r="I840" s="46">
        <f t="shared" si="36"/>
        <v>-1.8656716417910779E-3</v>
      </c>
      <c r="J840" s="50">
        <f>IF($B840&gt;=Input!$C$22,100,"n.m.")</f>
        <v>100</v>
      </c>
    </row>
    <row r="841" spans="2:10" x14ac:dyDescent="0.15">
      <c r="B841" s="33">
        <f t="shared" si="38"/>
        <v>43373</v>
      </c>
      <c r="C841" s="160">
        <v>236</v>
      </c>
      <c r="D841" s="44">
        <f>IF($B841&lt;Input!$C$22,"n.m.",IF($B841=Input!$C$22,100,100*(1+(C841/INDEX(C$18:C$1845,MATCH(Input!$C$22,$B$18:$B$1845,0))-1))))</f>
        <v>236</v>
      </c>
      <c r="E841" s="52">
        <f t="shared" si="37"/>
        <v>-4.2194092827003704E-3</v>
      </c>
      <c r="F841" s="164">
        <v>438408</v>
      </c>
      <c r="G841" s="163">
        <v>5360</v>
      </c>
      <c r="H841" s="48">
        <f>IF($B841&lt;Input!$C$22,"n.m.",IF($B841=Input!$C$22,100,100*(1+(G841/INDEX(G$18:G$1845,MATCH(Input!$C$22,$B$18:$B$1845,0))-1))))</f>
        <v>134</v>
      </c>
      <c r="I841" s="46">
        <f t="shared" si="36"/>
        <v>-1.8621973929237035E-3</v>
      </c>
      <c r="J841" s="50">
        <f>IF($B841&gt;=Input!$C$22,100,"n.m.")</f>
        <v>100</v>
      </c>
    </row>
    <row r="842" spans="2:10" x14ac:dyDescent="0.15">
      <c r="B842" s="33">
        <f t="shared" si="38"/>
        <v>43372</v>
      </c>
      <c r="C842" s="160">
        <v>237</v>
      </c>
      <c r="D842" s="44">
        <f>IF($B842&lt;Input!$C$22,"n.m.",IF($B842=Input!$C$22,100,100*(1+(C842/INDEX(C$18:C$1845,MATCH(Input!$C$22,$B$18:$B$1845,0))-1))))</f>
        <v>237</v>
      </c>
      <c r="E842" s="52">
        <f t="shared" si="37"/>
        <v>-4.2016806722688926E-3</v>
      </c>
      <c r="F842" s="164">
        <v>209663</v>
      </c>
      <c r="G842" s="163">
        <v>5370</v>
      </c>
      <c r="H842" s="48">
        <f>IF($B842&lt;Input!$C$22,"n.m.",IF($B842=Input!$C$22,100,100*(1+(G842/INDEX(G$18:G$1845,MATCH(Input!$C$22,$B$18:$B$1845,0))-1))))</f>
        <v>134.25</v>
      </c>
      <c r="I842" s="46">
        <f t="shared" si="36"/>
        <v>-1.8587360594795044E-3</v>
      </c>
      <c r="J842" s="50">
        <f>IF($B842&gt;=Input!$C$22,100,"n.m.")</f>
        <v>100</v>
      </c>
    </row>
    <row r="843" spans="2:10" x14ac:dyDescent="0.15">
      <c r="B843" s="33">
        <f t="shared" si="38"/>
        <v>43371</v>
      </c>
      <c r="C843" s="160">
        <v>238</v>
      </c>
      <c r="D843" s="44">
        <f>IF($B843&lt;Input!$C$22,"n.m.",IF($B843=Input!$C$22,100,100*(1+(C843/INDEX(C$18:C$1845,MATCH(Input!$C$22,$B$18:$B$1845,0))-1))))</f>
        <v>238</v>
      </c>
      <c r="E843" s="52">
        <f t="shared" si="37"/>
        <v>-4.1841004184099972E-3</v>
      </c>
      <c r="F843" s="164">
        <v>358639</v>
      </c>
      <c r="G843" s="163">
        <v>5380</v>
      </c>
      <c r="H843" s="48">
        <f>IF($B843&lt;Input!$C$22,"n.m.",IF($B843=Input!$C$22,100,100*(1+(G843/INDEX(G$18:G$1845,MATCH(Input!$C$22,$B$18:$B$1845,0))-1))))</f>
        <v>134.5</v>
      </c>
      <c r="I843" s="46">
        <f t="shared" si="36"/>
        <v>-1.8552875695733162E-3</v>
      </c>
      <c r="J843" s="50">
        <f>IF($B843&gt;=Input!$C$22,100,"n.m.")</f>
        <v>100</v>
      </c>
    </row>
    <row r="844" spans="2:10" x14ac:dyDescent="0.15">
      <c r="B844" s="33">
        <f t="shared" si="38"/>
        <v>43370</v>
      </c>
      <c r="C844" s="160">
        <v>239</v>
      </c>
      <c r="D844" s="44">
        <f>IF($B844&lt;Input!$C$22,"n.m.",IF($B844=Input!$C$22,100,100*(1+(C844/INDEX(C$18:C$1845,MATCH(Input!$C$22,$B$18:$B$1845,0))-1))))</f>
        <v>239</v>
      </c>
      <c r="E844" s="52">
        <f t="shared" si="37"/>
        <v>-4.1666666666666519E-3</v>
      </c>
      <c r="F844" s="164">
        <v>243348</v>
      </c>
      <c r="G844" s="163">
        <v>5390</v>
      </c>
      <c r="H844" s="48">
        <f>IF($B844&lt;Input!$C$22,"n.m.",IF($B844=Input!$C$22,100,100*(1+(G844/INDEX(G$18:G$1845,MATCH(Input!$C$22,$B$18:$B$1845,0))-1))))</f>
        <v>134.75</v>
      </c>
      <c r="I844" s="46">
        <f t="shared" si="36"/>
        <v>-1.8518518518518823E-3</v>
      </c>
      <c r="J844" s="50">
        <f>IF($B844&gt;=Input!$C$22,100,"n.m.")</f>
        <v>100</v>
      </c>
    </row>
    <row r="845" spans="2:10" x14ac:dyDescent="0.15">
      <c r="B845" s="33">
        <f t="shared" si="38"/>
        <v>43369</v>
      </c>
      <c r="C845" s="160">
        <v>240</v>
      </c>
      <c r="D845" s="44">
        <f>IF($B845&lt;Input!$C$22,"n.m.",IF($B845=Input!$C$22,100,100*(1+(C845/INDEX(C$18:C$1845,MATCH(Input!$C$22,$B$18:$B$1845,0))-1))))</f>
        <v>240</v>
      </c>
      <c r="E845" s="52">
        <f t="shared" si="37"/>
        <v>-4.1493775933609811E-3</v>
      </c>
      <c r="F845" s="164">
        <v>396688</v>
      </c>
      <c r="G845" s="163">
        <v>5400</v>
      </c>
      <c r="H845" s="48">
        <f>IF($B845&lt;Input!$C$22,"n.m.",IF($B845=Input!$C$22,100,100*(1+(G845/INDEX(G$18:G$1845,MATCH(Input!$C$22,$B$18:$B$1845,0))-1))))</f>
        <v>135</v>
      </c>
      <c r="I845" s="46">
        <f t="shared" si="36"/>
        <v>-1.848428835489857E-3</v>
      </c>
      <c r="J845" s="50">
        <f>IF($B845&gt;=Input!$C$22,100,"n.m.")</f>
        <v>100</v>
      </c>
    </row>
    <row r="846" spans="2:10" x14ac:dyDescent="0.15">
      <c r="B846" s="33">
        <f t="shared" si="38"/>
        <v>43368</v>
      </c>
      <c r="C846" s="160">
        <v>241</v>
      </c>
      <c r="D846" s="44">
        <f>IF($B846&lt;Input!$C$22,"n.m.",IF($B846=Input!$C$22,100,100*(1+(C846/INDEX(C$18:C$1845,MATCH(Input!$C$22,$B$18:$B$1845,0))-1))))</f>
        <v>241</v>
      </c>
      <c r="E846" s="52">
        <f t="shared" si="37"/>
        <v>-4.1322314049586639E-3</v>
      </c>
      <c r="F846" s="164">
        <v>452672</v>
      </c>
      <c r="G846" s="163">
        <v>5410</v>
      </c>
      <c r="H846" s="48">
        <f>IF($B846&lt;Input!$C$22,"n.m.",IF($B846=Input!$C$22,100,100*(1+(G846/INDEX(G$18:G$1845,MATCH(Input!$C$22,$B$18:$B$1845,0))-1))))</f>
        <v>135.25</v>
      </c>
      <c r="I846" s="46">
        <f t="shared" si="36"/>
        <v>-1.8450184501844769E-3</v>
      </c>
      <c r="J846" s="50">
        <f>IF($B846&gt;=Input!$C$22,100,"n.m.")</f>
        <v>100</v>
      </c>
    </row>
    <row r="847" spans="2:10" x14ac:dyDescent="0.15">
      <c r="B847" s="33">
        <f t="shared" si="38"/>
        <v>43367</v>
      </c>
      <c r="C847" s="160">
        <v>242</v>
      </c>
      <c r="D847" s="44">
        <f>IF($B847&lt;Input!$C$22,"n.m.",IF($B847=Input!$C$22,100,100*(1+(C847/INDEX(C$18:C$1845,MATCH(Input!$C$22,$B$18:$B$1845,0))-1))))</f>
        <v>242</v>
      </c>
      <c r="E847" s="52">
        <f t="shared" si="37"/>
        <v>-4.1152263374485409E-3</v>
      </c>
      <c r="F847" s="164">
        <v>464190</v>
      </c>
      <c r="G847" s="163">
        <v>5420</v>
      </c>
      <c r="H847" s="48">
        <f>IF($B847&lt;Input!$C$22,"n.m.",IF($B847=Input!$C$22,100,100*(1+(G847/INDEX(G$18:G$1845,MATCH(Input!$C$22,$B$18:$B$1845,0))-1))))</f>
        <v>135.5</v>
      </c>
      <c r="I847" s="46">
        <f t="shared" si="36"/>
        <v>-1.8416206261510082E-3</v>
      </c>
      <c r="J847" s="50">
        <f>IF($B847&gt;=Input!$C$22,100,"n.m.")</f>
        <v>100</v>
      </c>
    </row>
    <row r="848" spans="2:10" x14ac:dyDescent="0.15">
      <c r="B848" s="33">
        <f t="shared" si="38"/>
        <v>43366</v>
      </c>
      <c r="C848" s="160">
        <v>243</v>
      </c>
      <c r="D848" s="44">
        <f>IF($B848&lt;Input!$C$22,"n.m.",IF($B848=Input!$C$22,100,100*(1+(C848/INDEX(C$18:C$1845,MATCH(Input!$C$22,$B$18:$B$1845,0))-1))))</f>
        <v>243.00000000000003</v>
      </c>
      <c r="E848" s="52">
        <f t="shared" si="37"/>
        <v>-4.098360655737654E-3</v>
      </c>
      <c r="F848" s="164">
        <v>270814</v>
      </c>
      <c r="G848" s="163">
        <v>5430</v>
      </c>
      <c r="H848" s="48">
        <f>IF($B848&lt;Input!$C$22,"n.m.",IF($B848=Input!$C$22,100,100*(1+(G848/INDEX(G$18:G$1845,MATCH(Input!$C$22,$B$18:$B$1845,0))-1))))</f>
        <v>135.75</v>
      </c>
      <c r="I848" s="46">
        <f t="shared" si="36"/>
        <v>-1.8382352941176405E-3</v>
      </c>
      <c r="J848" s="50">
        <f>IF($B848&gt;=Input!$C$22,100,"n.m.")</f>
        <v>100</v>
      </c>
    </row>
    <row r="849" spans="2:10" x14ac:dyDescent="0.15">
      <c r="B849" s="33">
        <f t="shared" si="38"/>
        <v>43365</v>
      </c>
      <c r="C849" s="160">
        <v>244</v>
      </c>
      <c r="D849" s="44">
        <f>IF($B849&lt;Input!$C$22,"n.m.",IF($B849=Input!$C$22,100,100*(1+(C849/INDEX(C$18:C$1845,MATCH(Input!$C$22,$B$18:$B$1845,0))-1))))</f>
        <v>244</v>
      </c>
      <c r="E849" s="52">
        <f t="shared" si="37"/>
        <v>-4.0816326530612734E-3</v>
      </c>
      <c r="F849" s="164">
        <v>265722</v>
      </c>
      <c r="G849" s="163">
        <v>5440</v>
      </c>
      <c r="H849" s="48">
        <f>IF($B849&lt;Input!$C$22,"n.m.",IF($B849=Input!$C$22,100,100*(1+(G849/INDEX(G$18:G$1845,MATCH(Input!$C$22,$B$18:$B$1845,0))-1))))</f>
        <v>136</v>
      </c>
      <c r="I849" s="46">
        <f t="shared" si="36"/>
        <v>-1.8348623853210455E-3</v>
      </c>
      <c r="J849" s="50">
        <f>IF($B849&gt;=Input!$C$22,100,"n.m.")</f>
        <v>100</v>
      </c>
    </row>
    <row r="850" spans="2:10" x14ac:dyDescent="0.15">
      <c r="B850" s="33">
        <f t="shared" si="38"/>
        <v>43364</v>
      </c>
      <c r="C850" s="160">
        <v>245</v>
      </c>
      <c r="D850" s="44">
        <f>IF($B850&lt;Input!$C$22,"n.m.",IF($B850=Input!$C$22,100,100*(1+(C850/INDEX(C$18:C$1845,MATCH(Input!$C$22,$B$18:$B$1845,0))-1))))</f>
        <v>245.00000000000003</v>
      </c>
      <c r="E850" s="52">
        <f t="shared" si="37"/>
        <v>-4.0650406504064707E-3</v>
      </c>
      <c r="F850" s="164">
        <v>265293</v>
      </c>
      <c r="G850" s="163">
        <v>5450</v>
      </c>
      <c r="H850" s="48">
        <f>IF($B850&lt;Input!$C$22,"n.m.",IF($B850=Input!$C$22,100,100*(1+(G850/INDEX(G$18:G$1845,MATCH(Input!$C$22,$B$18:$B$1845,0))-1))))</f>
        <v>136.25</v>
      </c>
      <c r="I850" s="46">
        <f t="shared" ref="I850:I913" si="39">G850/G851-1</f>
        <v>-1.831501831501825E-3</v>
      </c>
      <c r="J850" s="50">
        <f>IF($B850&gt;=Input!$C$22,100,"n.m.")</f>
        <v>100</v>
      </c>
    </row>
    <row r="851" spans="2:10" x14ac:dyDescent="0.15">
      <c r="B851" s="33">
        <f t="shared" si="38"/>
        <v>43363</v>
      </c>
      <c r="C851" s="160">
        <v>246</v>
      </c>
      <c r="D851" s="44">
        <f>IF($B851&lt;Input!$C$22,"n.m.",IF($B851=Input!$C$22,100,100*(1+(C851/INDEX(C$18:C$1845,MATCH(Input!$C$22,$B$18:$B$1845,0))-1))))</f>
        <v>246</v>
      </c>
      <c r="E851" s="52">
        <f t="shared" ref="E851:E914" si="40">C851/C852-1</f>
        <v>-4.0485829959514552E-3</v>
      </c>
      <c r="F851" s="164">
        <v>419236</v>
      </c>
      <c r="G851" s="163">
        <v>5460</v>
      </c>
      <c r="H851" s="48">
        <f>IF($B851&lt;Input!$C$22,"n.m.",IF($B851=Input!$C$22,100,100*(1+(G851/INDEX(G$18:G$1845,MATCH(Input!$C$22,$B$18:$B$1845,0))-1))))</f>
        <v>136.5</v>
      </c>
      <c r="I851" s="46">
        <f t="shared" si="39"/>
        <v>-1.8281535648994041E-3</v>
      </c>
      <c r="J851" s="50">
        <f>IF($B851&gt;=Input!$C$22,100,"n.m.")</f>
        <v>100</v>
      </c>
    </row>
    <row r="852" spans="2:10" x14ac:dyDescent="0.15">
      <c r="B852" s="33">
        <f t="shared" ref="B852:B915" si="41">B851-1</f>
        <v>43362</v>
      </c>
      <c r="C852" s="160">
        <v>247</v>
      </c>
      <c r="D852" s="44">
        <f>IF($B852&lt;Input!$C$22,"n.m.",IF($B852=Input!$C$22,100,100*(1+(C852/INDEX(C$18:C$1845,MATCH(Input!$C$22,$B$18:$B$1845,0))-1))))</f>
        <v>247.00000000000003</v>
      </c>
      <c r="E852" s="52">
        <f t="shared" si="40"/>
        <v>-4.0322580645161255E-3</v>
      </c>
      <c r="F852" s="164">
        <v>326073</v>
      </c>
      <c r="G852" s="163">
        <v>5470</v>
      </c>
      <c r="H852" s="48">
        <f>IF($B852&lt;Input!$C$22,"n.m.",IF($B852=Input!$C$22,100,100*(1+(G852/INDEX(G$18:G$1845,MATCH(Input!$C$22,$B$18:$B$1845,0))-1))))</f>
        <v>136.75</v>
      </c>
      <c r="I852" s="46">
        <f t="shared" si="39"/>
        <v>-1.8248175182481452E-3</v>
      </c>
      <c r="J852" s="50">
        <f>IF($B852&gt;=Input!$C$22,100,"n.m.")</f>
        <v>100</v>
      </c>
    </row>
    <row r="853" spans="2:10" x14ac:dyDescent="0.15">
      <c r="B853" s="33">
        <f t="shared" si="41"/>
        <v>43361</v>
      </c>
      <c r="C853" s="160">
        <v>248</v>
      </c>
      <c r="D853" s="44">
        <f>IF($B853&lt;Input!$C$22,"n.m.",IF($B853=Input!$C$22,100,100*(1+(C853/INDEX(C$18:C$1845,MATCH(Input!$C$22,$B$18:$B$1845,0))-1))))</f>
        <v>248</v>
      </c>
      <c r="E853" s="52">
        <f t="shared" si="40"/>
        <v>-4.0160642570281624E-3</v>
      </c>
      <c r="F853" s="164">
        <v>355023</v>
      </c>
      <c r="G853" s="163">
        <v>5480</v>
      </c>
      <c r="H853" s="48">
        <f>IF($B853&lt;Input!$C$22,"n.m.",IF($B853=Input!$C$22,100,100*(1+(G853/INDEX(G$18:G$1845,MATCH(Input!$C$22,$B$18:$B$1845,0))-1))))</f>
        <v>137</v>
      </c>
      <c r="I853" s="46">
        <f t="shared" si="39"/>
        <v>-1.8214936247723523E-3</v>
      </c>
      <c r="J853" s="50">
        <f>IF($B853&gt;=Input!$C$22,100,"n.m.")</f>
        <v>100</v>
      </c>
    </row>
    <row r="854" spans="2:10" x14ac:dyDescent="0.15">
      <c r="B854" s="33">
        <f t="shared" si="41"/>
        <v>43360</v>
      </c>
      <c r="C854" s="160">
        <v>249</v>
      </c>
      <c r="D854" s="44">
        <f>IF($B854&lt;Input!$C$22,"n.m.",IF($B854=Input!$C$22,100,100*(1+(C854/INDEX(C$18:C$1845,MATCH(Input!$C$22,$B$18:$B$1845,0))-1))))</f>
        <v>249.00000000000003</v>
      </c>
      <c r="E854" s="52">
        <f t="shared" si="40"/>
        <v>-4.0000000000000036E-3</v>
      </c>
      <c r="F854" s="164">
        <v>215530</v>
      </c>
      <c r="G854" s="163">
        <v>5490</v>
      </c>
      <c r="H854" s="48">
        <f>IF($B854&lt;Input!$C$22,"n.m.",IF($B854=Input!$C$22,100,100*(1+(G854/INDEX(G$18:G$1845,MATCH(Input!$C$22,$B$18:$B$1845,0))-1))))</f>
        <v>137.25</v>
      </c>
      <c r="I854" s="46">
        <f t="shared" si="39"/>
        <v>-1.8181818181818299E-3</v>
      </c>
      <c r="J854" s="50">
        <f>IF($B854&gt;=Input!$C$22,100,"n.m.")</f>
        <v>100</v>
      </c>
    </row>
    <row r="855" spans="2:10" x14ac:dyDescent="0.15">
      <c r="B855" s="33">
        <f t="shared" si="41"/>
        <v>43359</v>
      </c>
      <c r="C855" s="160">
        <v>250</v>
      </c>
      <c r="D855" s="44">
        <f>IF($B855&lt;Input!$C$22,"n.m.",IF($B855=Input!$C$22,100,100*(1+(C855/INDEX(C$18:C$1845,MATCH(Input!$C$22,$B$18:$B$1845,0))-1))))</f>
        <v>250</v>
      </c>
      <c r="E855" s="52">
        <f t="shared" si="40"/>
        <v>-3.9840637450199168E-3</v>
      </c>
      <c r="F855" s="164">
        <v>367637</v>
      </c>
      <c r="G855" s="163">
        <v>5500</v>
      </c>
      <c r="H855" s="48">
        <f>IF($B855&lt;Input!$C$22,"n.m.",IF($B855=Input!$C$22,100,100*(1+(G855/INDEX(G$18:G$1845,MATCH(Input!$C$22,$B$18:$B$1845,0))-1))))</f>
        <v>137.5</v>
      </c>
      <c r="I855" s="46">
        <f t="shared" si="39"/>
        <v>-1.8148820326678861E-3</v>
      </c>
      <c r="J855" s="50">
        <f>IF($B855&gt;=Input!$C$22,100,"n.m.")</f>
        <v>100</v>
      </c>
    </row>
    <row r="856" spans="2:10" x14ac:dyDescent="0.15">
      <c r="B856" s="33">
        <f t="shared" si="41"/>
        <v>43358</v>
      </c>
      <c r="C856" s="160">
        <v>251</v>
      </c>
      <c r="D856" s="44">
        <f>IF($B856&lt;Input!$C$22,"n.m.",IF($B856=Input!$C$22,100,100*(1+(C856/INDEX(C$18:C$1845,MATCH(Input!$C$22,$B$18:$B$1845,0))-1))))</f>
        <v>250.99999999999997</v>
      </c>
      <c r="E856" s="52">
        <f t="shared" si="40"/>
        <v>-3.9682539682539542E-3</v>
      </c>
      <c r="F856" s="164">
        <v>487914</v>
      </c>
      <c r="G856" s="163">
        <v>5510</v>
      </c>
      <c r="H856" s="48">
        <f>IF($B856&lt;Input!$C$22,"n.m.",IF($B856=Input!$C$22,100,100*(1+(G856/INDEX(G$18:G$1845,MATCH(Input!$C$22,$B$18:$B$1845,0))-1))))</f>
        <v>137.75</v>
      </c>
      <c r="I856" s="46">
        <f t="shared" si="39"/>
        <v>-1.8115942028985588E-3</v>
      </c>
      <c r="J856" s="50">
        <f>IF($B856&gt;=Input!$C$22,100,"n.m.")</f>
        <v>100</v>
      </c>
    </row>
    <row r="857" spans="2:10" x14ac:dyDescent="0.15">
      <c r="B857" s="33">
        <f t="shared" si="41"/>
        <v>43357</v>
      </c>
      <c r="C857" s="160">
        <v>252</v>
      </c>
      <c r="D857" s="44">
        <f>IF($B857&lt;Input!$C$22,"n.m.",IF($B857=Input!$C$22,100,100*(1+(C857/INDEX(C$18:C$1845,MATCH(Input!$C$22,$B$18:$B$1845,0))-1))))</f>
        <v>252</v>
      </c>
      <c r="E857" s="52">
        <f t="shared" si="40"/>
        <v>-3.9525691699604515E-3</v>
      </c>
      <c r="F857" s="164">
        <v>440255</v>
      </c>
      <c r="G857" s="163">
        <v>5520</v>
      </c>
      <c r="H857" s="48">
        <f>IF($B857&lt;Input!$C$22,"n.m.",IF($B857=Input!$C$22,100,100*(1+(G857/INDEX(G$18:G$1845,MATCH(Input!$C$22,$B$18:$B$1845,0))-1))))</f>
        <v>138</v>
      </c>
      <c r="I857" s="46">
        <f t="shared" si="39"/>
        <v>-1.8083182640145079E-3</v>
      </c>
      <c r="J857" s="50">
        <f>IF($B857&gt;=Input!$C$22,100,"n.m.")</f>
        <v>100</v>
      </c>
    </row>
    <row r="858" spans="2:10" x14ac:dyDescent="0.15">
      <c r="B858" s="33">
        <f t="shared" si="41"/>
        <v>43356</v>
      </c>
      <c r="C858" s="160">
        <v>253</v>
      </c>
      <c r="D858" s="44">
        <f>IF($B858&lt;Input!$C$22,"n.m.",IF($B858=Input!$C$22,100,100*(1+(C858/INDEX(C$18:C$1845,MATCH(Input!$C$22,$B$18:$B$1845,0))-1))))</f>
        <v>252.99999999999997</v>
      </c>
      <c r="E858" s="52">
        <f t="shared" si="40"/>
        <v>-3.937007874015741E-3</v>
      </c>
      <c r="F858" s="164">
        <v>464939</v>
      </c>
      <c r="G858" s="163">
        <v>5530</v>
      </c>
      <c r="H858" s="48">
        <f>IF($B858&lt;Input!$C$22,"n.m.",IF($B858=Input!$C$22,100,100*(1+(G858/INDEX(G$18:G$1845,MATCH(Input!$C$22,$B$18:$B$1845,0))-1))))</f>
        <v>138.25</v>
      </c>
      <c r="I858" s="46">
        <f t="shared" si="39"/>
        <v>-1.8050541516245744E-3</v>
      </c>
      <c r="J858" s="50">
        <f>IF($B858&gt;=Input!$C$22,100,"n.m.")</f>
        <v>100</v>
      </c>
    </row>
    <row r="859" spans="2:10" x14ac:dyDescent="0.15">
      <c r="B859" s="33">
        <f t="shared" si="41"/>
        <v>43355</v>
      </c>
      <c r="C859" s="160">
        <v>254</v>
      </c>
      <c r="D859" s="44">
        <f>IF($B859&lt;Input!$C$22,"n.m.",IF($B859=Input!$C$22,100,100*(1+(C859/INDEX(C$18:C$1845,MATCH(Input!$C$22,$B$18:$B$1845,0))-1))))</f>
        <v>254</v>
      </c>
      <c r="E859" s="52">
        <f t="shared" si="40"/>
        <v>-3.9215686274509665E-3</v>
      </c>
      <c r="F859" s="164">
        <v>229080</v>
      </c>
      <c r="G859" s="163">
        <v>5540</v>
      </c>
      <c r="H859" s="48">
        <f>IF($B859&lt;Input!$C$22,"n.m.",IF($B859=Input!$C$22,100,100*(1+(G859/INDEX(G$18:G$1845,MATCH(Input!$C$22,$B$18:$B$1845,0))-1))))</f>
        <v>138.5</v>
      </c>
      <c r="I859" s="46">
        <f t="shared" si="39"/>
        <v>-1.8018018018017834E-3</v>
      </c>
      <c r="J859" s="50">
        <f>IF($B859&gt;=Input!$C$22,100,"n.m.")</f>
        <v>100</v>
      </c>
    </row>
    <row r="860" spans="2:10" x14ac:dyDescent="0.15">
      <c r="B860" s="33">
        <f t="shared" si="41"/>
        <v>43354</v>
      </c>
      <c r="C860" s="160">
        <v>255</v>
      </c>
      <c r="D860" s="44">
        <f>IF($B860&lt;Input!$C$22,"n.m.",IF($B860=Input!$C$22,100,100*(1+(C860/INDEX(C$18:C$1845,MATCH(Input!$C$22,$B$18:$B$1845,0))-1))))</f>
        <v>254.99999999999997</v>
      </c>
      <c r="E860" s="52">
        <f t="shared" si="40"/>
        <v>-3.90625E-3</v>
      </c>
      <c r="F860" s="164">
        <v>452805</v>
      </c>
      <c r="G860" s="163">
        <v>5550</v>
      </c>
      <c r="H860" s="48">
        <f>IF($B860&lt;Input!$C$22,"n.m.",IF($B860=Input!$C$22,100,100*(1+(G860/INDEX(G$18:G$1845,MATCH(Input!$C$22,$B$18:$B$1845,0))-1))))</f>
        <v>138.75</v>
      </c>
      <c r="I860" s="46">
        <f t="shared" si="39"/>
        <v>-1.7985611510791255E-3</v>
      </c>
      <c r="J860" s="50">
        <f>IF($B860&gt;=Input!$C$22,100,"n.m.")</f>
        <v>100</v>
      </c>
    </row>
    <row r="861" spans="2:10" x14ac:dyDescent="0.15">
      <c r="B861" s="33">
        <f t="shared" si="41"/>
        <v>43353</v>
      </c>
      <c r="C861" s="160">
        <v>256</v>
      </c>
      <c r="D861" s="44">
        <f>IF($B861&lt;Input!$C$22,"n.m.",IF($B861=Input!$C$22,100,100*(1+(C861/INDEX(C$18:C$1845,MATCH(Input!$C$22,$B$18:$B$1845,0))-1))))</f>
        <v>256</v>
      </c>
      <c r="E861" s="52">
        <f t="shared" si="40"/>
        <v>-3.8910505836575737E-3</v>
      </c>
      <c r="F861" s="164">
        <v>337758</v>
      </c>
      <c r="G861" s="163">
        <v>5560</v>
      </c>
      <c r="H861" s="48">
        <f>IF($B861&lt;Input!$C$22,"n.m.",IF($B861=Input!$C$22,100,100*(1+(G861/INDEX(G$18:G$1845,MATCH(Input!$C$22,$B$18:$B$1845,0))-1))))</f>
        <v>139</v>
      </c>
      <c r="I861" s="46">
        <f t="shared" si="39"/>
        <v>-1.7953321364452268E-3</v>
      </c>
      <c r="J861" s="50">
        <f>IF($B861&gt;=Input!$C$22,100,"n.m.")</f>
        <v>100</v>
      </c>
    </row>
    <row r="862" spans="2:10" x14ac:dyDescent="0.15">
      <c r="B862" s="33">
        <f t="shared" si="41"/>
        <v>43352</v>
      </c>
      <c r="C862" s="160">
        <v>257</v>
      </c>
      <c r="D862" s="44">
        <f>IF($B862&lt;Input!$C$22,"n.m.",IF($B862=Input!$C$22,100,100*(1+(C862/INDEX(C$18:C$1845,MATCH(Input!$C$22,$B$18:$B$1845,0))-1))))</f>
        <v>257</v>
      </c>
      <c r="E862" s="52">
        <f t="shared" si="40"/>
        <v>-3.8759689922480689E-3</v>
      </c>
      <c r="F862" s="164">
        <v>340329</v>
      </c>
      <c r="G862" s="163">
        <v>5570</v>
      </c>
      <c r="H862" s="48">
        <f>IF($B862&lt;Input!$C$22,"n.m.",IF($B862=Input!$C$22,100,100*(1+(G862/INDEX(G$18:G$1845,MATCH(Input!$C$22,$B$18:$B$1845,0))-1))))</f>
        <v>139.25</v>
      </c>
      <c r="I862" s="46">
        <f t="shared" si="39"/>
        <v>-1.7921146953404632E-3</v>
      </c>
      <c r="J862" s="50">
        <f>IF($B862&gt;=Input!$C$22,100,"n.m.")</f>
        <v>100</v>
      </c>
    </row>
    <row r="863" spans="2:10" x14ac:dyDescent="0.15">
      <c r="B863" s="33">
        <f t="shared" si="41"/>
        <v>43351</v>
      </c>
      <c r="C863" s="160">
        <v>258</v>
      </c>
      <c r="D863" s="44">
        <f>IF($B863&lt;Input!$C$22,"n.m.",IF($B863=Input!$C$22,100,100*(1+(C863/INDEX(C$18:C$1845,MATCH(Input!$C$22,$B$18:$B$1845,0))-1))))</f>
        <v>258</v>
      </c>
      <c r="E863" s="52">
        <f t="shared" si="40"/>
        <v>-3.8610038610038533E-3</v>
      </c>
      <c r="F863" s="164">
        <v>485747</v>
      </c>
      <c r="G863" s="163">
        <v>5580</v>
      </c>
      <c r="H863" s="48">
        <f>IF($B863&lt;Input!$C$22,"n.m.",IF($B863=Input!$C$22,100,100*(1+(G863/INDEX(G$18:G$1845,MATCH(Input!$C$22,$B$18:$B$1845,0))-1))))</f>
        <v>139.5</v>
      </c>
      <c r="I863" s="46">
        <f t="shared" si="39"/>
        <v>-1.7889087656529634E-3</v>
      </c>
      <c r="J863" s="50">
        <f>IF($B863&gt;=Input!$C$22,100,"n.m.")</f>
        <v>100</v>
      </c>
    </row>
    <row r="864" spans="2:10" x14ac:dyDescent="0.15">
      <c r="B864" s="33">
        <f t="shared" si="41"/>
        <v>43350</v>
      </c>
      <c r="C864" s="160">
        <v>259</v>
      </c>
      <c r="D864" s="44">
        <f>IF($B864&lt;Input!$C$22,"n.m.",IF($B864=Input!$C$22,100,100*(1+(C864/INDEX(C$18:C$1845,MATCH(Input!$C$22,$B$18:$B$1845,0))-1))))</f>
        <v>259</v>
      </c>
      <c r="E864" s="52">
        <f t="shared" si="40"/>
        <v>-3.8461538461538325E-3</v>
      </c>
      <c r="F864" s="164">
        <v>495875</v>
      </c>
      <c r="G864" s="163">
        <v>5590</v>
      </c>
      <c r="H864" s="48">
        <f>IF($B864&lt;Input!$C$22,"n.m.",IF($B864=Input!$C$22,100,100*(1+(G864/INDEX(G$18:G$1845,MATCH(Input!$C$22,$B$18:$B$1845,0))-1))))</f>
        <v>139.75</v>
      </c>
      <c r="I864" s="46">
        <f t="shared" si="39"/>
        <v>-1.7857142857142794E-3</v>
      </c>
      <c r="J864" s="50">
        <f>IF($B864&gt;=Input!$C$22,100,"n.m.")</f>
        <v>100</v>
      </c>
    </row>
    <row r="865" spans="2:10" x14ac:dyDescent="0.15">
      <c r="B865" s="33">
        <f t="shared" si="41"/>
        <v>43349</v>
      </c>
      <c r="C865" s="160">
        <v>260</v>
      </c>
      <c r="D865" s="44">
        <f>IF($B865&lt;Input!$C$22,"n.m.",IF($B865=Input!$C$22,100,100*(1+(C865/INDEX(C$18:C$1845,MATCH(Input!$C$22,$B$18:$B$1845,0))-1))))</f>
        <v>260</v>
      </c>
      <c r="E865" s="52">
        <f t="shared" si="40"/>
        <v>-3.8314176245211051E-3</v>
      </c>
      <c r="F865" s="164">
        <v>283769</v>
      </c>
      <c r="G865" s="163">
        <v>5600</v>
      </c>
      <c r="H865" s="48">
        <f>IF($B865&lt;Input!$C$22,"n.m.",IF($B865=Input!$C$22,100,100*(1+(G865/INDEX(G$18:G$1845,MATCH(Input!$C$22,$B$18:$B$1845,0))-1))))</f>
        <v>140</v>
      </c>
      <c r="I865" s="46">
        <f t="shared" si="39"/>
        <v>-1.7825311942959443E-3</v>
      </c>
      <c r="J865" s="50">
        <f>IF($B865&gt;=Input!$C$22,100,"n.m.")</f>
        <v>100</v>
      </c>
    </row>
    <row r="866" spans="2:10" x14ac:dyDescent="0.15">
      <c r="B866" s="33">
        <f t="shared" si="41"/>
        <v>43348</v>
      </c>
      <c r="C866" s="160">
        <v>261</v>
      </c>
      <c r="D866" s="44">
        <f>IF($B866&lt;Input!$C$22,"n.m.",IF($B866=Input!$C$22,100,100*(1+(C866/INDEX(C$18:C$1845,MATCH(Input!$C$22,$B$18:$B$1845,0))-1))))</f>
        <v>261</v>
      </c>
      <c r="E866" s="52">
        <f t="shared" si="40"/>
        <v>-3.8167938931297218E-3</v>
      </c>
      <c r="F866" s="164">
        <v>363141</v>
      </c>
      <c r="G866" s="163">
        <v>5610</v>
      </c>
      <c r="H866" s="48">
        <f>IF($B866&lt;Input!$C$22,"n.m.",IF($B866=Input!$C$22,100,100*(1+(G866/INDEX(G$18:G$1845,MATCH(Input!$C$22,$B$18:$B$1845,0))-1))))</f>
        <v>140.25</v>
      </c>
      <c r="I866" s="46">
        <f t="shared" si="39"/>
        <v>-1.779359430605032E-3</v>
      </c>
      <c r="J866" s="50">
        <f>IF($B866&gt;=Input!$C$22,100,"n.m.")</f>
        <v>100</v>
      </c>
    </row>
    <row r="867" spans="2:10" x14ac:dyDescent="0.15">
      <c r="B867" s="33">
        <f t="shared" si="41"/>
        <v>43347</v>
      </c>
      <c r="C867" s="160">
        <v>262</v>
      </c>
      <c r="D867" s="44">
        <f>IF($B867&lt;Input!$C$22,"n.m.",IF($B867=Input!$C$22,100,100*(1+(C867/INDEX(C$18:C$1845,MATCH(Input!$C$22,$B$18:$B$1845,0))-1))))</f>
        <v>262</v>
      </c>
      <c r="E867" s="52">
        <f t="shared" si="40"/>
        <v>-3.8022813688213253E-3</v>
      </c>
      <c r="F867" s="164">
        <v>220487</v>
      </c>
      <c r="G867" s="163">
        <v>5620</v>
      </c>
      <c r="H867" s="48">
        <f>IF($B867&lt;Input!$C$22,"n.m.",IF($B867=Input!$C$22,100,100*(1+(G867/INDEX(G$18:G$1845,MATCH(Input!$C$22,$B$18:$B$1845,0))-1))))</f>
        <v>140.5</v>
      </c>
      <c r="I867" s="46">
        <f t="shared" si="39"/>
        <v>-1.7761989342806039E-3</v>
      </c>
      <c r="J867" s="50">
        <f>IF($B867&gt;=Input!$C$22,100,"n.m.")</f>
        <v>100</v>
      </c>
    </row>
    <row r="868" spans="2:10" x14ac:dyDescent="0.15">
      <c r="B868" s="33">
        <f t="shared" si="41"/>
        <v>43346</v>
      </c>
      <c r="C868" s="160">
        <v>263</v>
      </c>
      <c r="D868" s="44">
        <f>IF($B868&lt;Input!$C$22,"n.m.",IF($B868=Input!$C$22,100,100*(1+(C868/INDEX(C$18:C$1845,MATCH(Input!$C$22,$B$18:$B$1845,0))-1))))</f>
        <v>263</v>
      </c>
      <c r="E868" s="52">
        <f t="shared" si="40"/>
        <v>-3.7878787878787845E-3</v>
      </c>
      <c r="F868" s="164">
        <v>409059</v>
      </c>
      <c r="G868" s="163">
        <v>5630</v>
      </c>
      <c r="H868" s="48">
        <f>IF($B868&lt;Input!$C$22,"n.m.",IF($B868=Input!$C$22,100,100*(1+(G868/INDEX(G$18:G$1845,MATCH(Input!$C$22,$B$18:$B$1845,0))-1))))</f>
        <v>140.75</v>
      </c>
      <c r="I868" s="46">
        <f t="shared" si="39"/>
        <v>-1.7730496453900457E-3</v>
      </c>
      <c r="J868" s="50">
        <f>IF($B868&gt;=Input!$C$22,100,"n.m.")</f>
        <v>100</v>
      </c>
    </row>
    <row r="869" spans="2:10" x14ac:dyDescent="0.15">
      <c r="B869" s="33">
        <f t="shared" si="41"/>
        <v>43345</v>
      </c>
      <c r="C869" s="160">
        <v>264</v>
      </c>
      <c r="D869" s="44">
        <f>IF($B869&lt;Input!$C$22,"n.m.",IF($B869=Input!$C$22,100,100*(1+(C869/INDEX(C$18:C$1845,MATCH(Input!$C$22,$B$18:$B$1845,0))-1))))</f>
        <v>264</v>
      </c>
      <c r="E869" s="52">
        <f t="shared" si="40"/>
        <v>-3.7735849056603765E-3</v>
      </c>
      <c r="F869" s="164">
        <v>334633</v>
      </c>
      <c r="G869" s="163">
        <v>5640</v>
      </c>
      <c r="H869" s="48">
        <f>IF($B869&lt;Input!$C$22,"n.m.",IF($B869=Input!$C$22,100,100*(1+(G869/INDEX(G$18:G$1845,MATCH(Input!$C$22,$B$18:$B$1845,0))-1))))</f>
        <v>141</v>
      </c>
      <c r="I869" s="46">
        <f t="shared" si="39"/>
        <v>-1.7699115044247371E-3</v>
      </c>
      <c r="J869" s="50">
        <f>IF($B869&gt;=Input!$C$22,100,"n.m.")</f>
        <v>100</v>
      </c>
    </row>
    <row r="870" spans="2:10" x14ac:dyDescent="0.15">
      <c r="B870" s="33">
        <f t="shared" si="41"/>
        <v>43344</v>
      </c>
      <c r="C870" s="160">
        <v>265</v>
      </c>
      <c r="D870" s="44">
        <f>IF($B870&lt;Input!$C$22,"n.m.",IF($B870=Input!$C$22,100,100*(1+(C870/INDEX(C$18:C$1845,MATCH(Input!$C$22,$B$18:$B$1845,0))-1))))</f>
        <v>265</v>
      </c>
      <c r="E870" s="52">
        <f t="shared" si="40"/>
        <v>-3.7593984962406291E-3</v>
      </c>
      <c r="F870" s="164">
        <v>202002</v>
      </c>
      <c r="G870" s="163">
        <v>5650</v>
      </c>
      <c r="H870" s="48">
        <f>IF($B870&lt;Input!$C$22,"n.m.",IF($B870=Input!$C$22,100,100*(1+(G870/INDEX(G$18:G$1845,MATCH(Input!$C$22,$B$18:$B$1845,0))-1))))</f>
        <v>141.25</v>
      </c>
      <c r="I870" s="46">
        <f t="shared" si="39"/>
        <v>-1.7667844522968323E-3</v>
      </c>
      <c r="J870" s="50">
        <f>IF($B870&gt;=Input!$C$22,100,"n.m.")</f>
        <v>100</v>
      </c>
    </row>
    <row r="871" spans="2:10" x14ac:dyDescent="0.15">
      <c r="B871" s="33">
        <f t="shared" si="41"/>
        <v>43343</v>
      </c>
      <c r="C871" s="160">
        <v>266</v>
      </c>
      <c r="D871" s="44">
        <f>IF($B871&lt;Input!$C$22,"n.m.",IF($B871=Input!$C$22,100,100*(1+(C871/INDEX(C$18:C$1845,MATCH(Input!$C$22,$B$18:$B$1845,0))-1))))</f>
        <v>266</v>
      </c>
      <c r="E871" s="52">
        <f t="shared" si="40"/>
        <v>-3.7453183520599342E-3</v>
      </c>
      <c r="F871" s="164">
        <v>291449</v>
      </c>
      <c r="G871" s="163">
        <v>5660</v>
      </c>
      <c r="H871" s="48">
        <f>IF($B871&lt;Input!$C$22,"n.m.",IF($B871=Input!$C$22,100,100*(1+(G871/INDEX(G$18:G$1845,MATCH(Input!$C$22,$B$18:$B$1845,0))-1))))</f>
        <v>141.5</v>
      </c>
      <c r="I871" s="46">
        <f t="shared" si="39"/>
        <v>-1.7636684303351524E-3</v>
      </c>
      <c r="J871" s="50">
        <f>IF($B871&gt;=Input!$C$22,100,"n.m.")</f>
        <v>100</v>
      </c>
    </row>
    <row r="872" spans="2:10" x14ac:dyDescent="0.15">
      <c r="B872" s="33">
        <f t="shared" si="41"/>
        <v>43342</v>
      </c>
      <c r="C872" s="160">
        <v>267</v>
      </c>
      <c r="D872" s="44">
        <f>IF($B872&lt;Input!$C$22,"n.m.",IF($B872=Input!$C$22,100,100*(1+(C872/INDEX(C$18:C$1845,MATCH(Input!$C$22,$B$18:$B$1845,0))-1))))</f>
        <v>267</v>
      </c>
      <c r="E872" s="52">
        <f t="shared" si="40"/>
        <v>-3.7313432835820448E-3</v>
      </c>
      <c r="F872" s="164">
        <v>363390</v>
      </c>
      <c r="G872" s="163">
        <v>5670</v>
      </c>
      <c r="H872" s="48">
        <f>IF($B872&lt;Input!$C$22,"n.m.",IF($B872=Input!$C$22,100,100*(1+(G872/INDEX(G$18:G$1845,MATCH(Input!$C$22,$B$18:$B$1845,0))-1))))</f>
        <v>141.75</v>
      </c>
      <c r="I872" s="46">
        <f t="shared" si="39"/>
        <v>-1.7605633802817433E-3</v>
      </c>
      <c r="J872" s="50">
        <f>IF($B872&gt;=Input!$C$22,100,"n.m.")</f>
        <v>100</v>
      </c>
    </row>
    <row r="873" spans="2:10" x14ac:dyDescent="0.15">
      <c r="B873" s="33">
        <f t="shared" si="41"/>
        <v>43341</v>
      </c>
      <c r="C873" s="160">
        <v>268</v>
      </c>
      <c r="D873" s="44">
        <f>IF($B873&lt;Input!$C$22,"n.m.",IF($B873=Input!$C$22,100,100*(1+(C873/INDEX(C$18:C$1845,MATCH(Input!$C$22,$B$18:$B$1845,0))-1))))</f>
        <v>268</v>
      </c>
      <c r="E873" s="52">
        <f t="shared" si="40"/>
        <v>-3.7174721189591198E-3</v>
      </c>
      <c r="F873" s="164">
        <v>323588</v>
      </c>
      <c r="G873" s="163">
        <v>5680</v>
      </c>
      <c r="H873" s="48">
        <f>IF($B873&lt;Input!$C$22,"n.m.",IF($B873=Input!$C$22,100,100*(1+(G873/INDEX(G$18:G$1845,MATCH(Input!$C$22,$B$18:$B$1845,0))-1))))</f>
        <v>142</v>
      </c>
      <c r="I873" s="46">
        <f t="shared" si="39"/>
        <v>-1.7574692442882123E-3</v>
      </c>
      <c r="J873" s="50">
        <f>IF($B873&gt;=Input!$C$22,100,"n.m.")</f>
        <v>100</v>
      </c>
    </row>
    <row r="874" spans="2:10" x14ac:dyDescent="0.15">
      <c r="B874" s="33">
        <f t="shared" si="41"/>
        <v>43340</v>
      </c>
      <c r="C874" s="160">
        <v>269</v>
      </c>
      <c r="D874" s="44">
        <f>IF($B874&lt;Input!$C$22,"n.m.",IF($B874=Input!$C$22,100,100*(1+(C874/INDEX(C$18:C$1845,MATCH(Input!$C$22,$B$18:$B$1845,0))-1))))</f>
        <v>269</v>
      </c>
      <c r="E874" s="52">
        <f t="shared" si="40"/>
        <v>-3.7037037037036535E-3</v>
      </c>
      <c r="F874" s="164">
        <v>294947</v>
      </c>
      <c r="G874" s="163">
        <v>5690</v>
      </c>
      <c r="H874" s="48">
        <f>IF($B874&lt;Input!$C$22,"n.m.",IF($B874=Input!$C$22,100,100*(1+(G874/INDEX(G$18:G$1845,MATCH(Input!$C$22,$B$18:$B$1845,0))-1))))</f>
        <v>142.25</v>
      </c>
      <c r="I874" s="46">
        <f t="shared" si="39"/>
        <v>-1.7543859649122862E-3</v>
      </c>
      <c r="J874" s="50">
        <f>IF($B874&gt;=Input!$C$22,100,"n.m.")</f>
        <v>100</v>
      </c>
    </row>
    <row r="875" spans="2:10" x14ac:dyDescent="0.15">
      <c r="B875" s="33">
        <f t="shared" si="41"/>
        <v>43339</v>
      </c>
      <c r="C875" s="160">
        <v>270</v>
      </c>
      <c r="D875" s="44">
        <f>IF($B875&lt;Input!$C$22,"n.m.",IF($B875=Input!$C$22,100,100*(1+(C875/INDEX(C$18:C$1845,MATCH(Input!$C$22,$B$18:$B$1845,0))-1))))</f>
        <v>270</v>
      </c>
      <c r="E875" s="52">
        <f t="shared" si="40"/>
        <v>-3.6900369003689537E-3</v>
      </c>
      <c r="F875" s="164">
        <v>284173</v>
      </c>
      <c r="G875" s="163">
        <v>5700</v>
      </c>
      <c r="H875" s="48">
        <f>IF($B875&lt;Input!$C$22,"n.m.",IF($B875=Input!$C$22,100,100*(1+(G875/INDEX(G$18:G$1845,MATCH(Input!$C$22,$B$18:$B$1845,0))-1))))</f>
        <v>142.5</v>
      </c>
      <c r="I875" s="46">
        <f t="shared" si="39"/>
        <v>-1.7513134851138146E-3</v>
      </c>
      <c r="J875" s="50">
        <f>IF($B875&gt;=Input!$C$22,100,"n.m.")</f>
        <v>100</v>
      </c>
    </row>
    <row r="876" spans="2:10" x14ac:dyDescent="0.15">
      <c r="B876" s="33">
        <f t="shared" si="41"/>
        <v>43338</v>
      </c>
      <c r="C876" s="160">
        <v>271</v>
      </c>
      <c r="D876" s="44">
        <f>IF($B876&lt;Input!$C$22,"n.m.",IF($B876=Input!$C$22,100,100*(1+(C876/INDEX(C$18:C$1845,MATCH(Input!$C$22,$B$18:$B$1845,0))-1))))</f>
        <v>271</v>
      </c>
      <c r="E876" s="52">
        <f t="shared" si="40"/>
        <v>-3.6764705882352811E-3</v>
      </c>
      <c r="F876" s="164">
        <v>427360</v>
      </c>
      <c r="G876" s="163">
        <v>5710</v>
      </c>
      <c r="H876" s="48">
        <f>IF($B876&lt;Input!$C$22,"n.m.",IF($B876=Input!$C$22,100,100*(1+(G876/INDEX(G$18:G$1845,MATCH(Input!$C$22,$B$18:$B$1845,0))-1))))</f>
        <v>142.75</v>
      </c>
      <c r="I876" s="46">
        <f t="shared" si="39"/>
        <v>-1.7482517482517723E-3</v>
      </c>
      <c r="J876" s="50">
        <f>IF($B876&gt;=Input!$C$22,100,"n.m.")</f>
        <v>100</v>
      </c>
    </row>
    <row r="877" spans="2:10" x14ac:dyDescent="0.15">
      <c r="B877" s="33">
        <f t="shared" si="41"/>
        <v>43337</v>
      </c>
      <c r="C877" s="160">
        <v>272</v>
      </c>
      <c r="D877" s="44">
        <f>IF($B877&lt;Input!$C$22,"n.m.",IF($B877=Input!$C$22,100,100*(1+(C877/INDEX(C$18:C$1845,MATCH(Input!$C$22,$B$18:$B$1845,0))-1))))</f>
        <v>272</v>
      </c>
      <c r="E877" s="52">
        <f t="shared" si="40"/>
        <v>-3.66300366300365E-3</v>
      </c>
      <c r="F877" s="164">
        <v>454547</v>
      </c>
      <c r="G877" s="163">
        <v>5720</v>
      </c>
      <c r="H877" s="48">
        <f>IF($B877&lt;Input!$C$22,"n.m.",IF($B877=Input!$C$22,100,100*(1+(G877/INDEX(G$18:G$1845,MATCH(Input!$C$22,$B$18:$B$1845,0))-1))))</f>
        <v>143</v>
      </c>
      <c r="I877" s="46">
        <f t="shared" si="39"/>
        <v>-1.7452006980802626E-3</v>
      </c>
      <c r="J877" s="50">
        <f>IF($B877&gt;=Input!$C$22,100,"n.m.")</f>
        <v>100</v>
      </c>
    </row>
    <row r="878" spans="2:10" x14ac:dyDescent="0.15">
      <c r="B878" s="33">
        <f t="shared" si="41"/>
        <v>43336</v>
      </c>
      <c r="C878" s="160">
        <v>273</v>
      </c>
      <c r="D878" s="44">
        <f>IF($B878&lt;Input!$C$22,"n.m.",IF($B878=Input!$C$22,100,100*(1+(C878/INDEX(C$18:C$1845,MATCH(Input!$C$22,$B$18:$B$1845,0))-1))))</f>
        <v>273</v>
      </c>
      <c r="E878" s="52">
        <f t="shared" si="40"/>
        <v>-3.6496350364964014E-3</v>
      </c>
      <c r="F878" s="164">
        <v>370359</v>
      </c>
      <c r="G878" s="163">
        <v>5730</v>
      </c>
      <c r="H878" s="48">
        <f>IF($B878&lt;Input!$C$22,"n.m.",IF($B878=Input!$C$22,100,100*(1+(G878/INDEX(G$18:G$1845,MATCH(Input!$C$22,$B$18:$B$1845,0))-1))))</f>
        <v>143.25</v>
      </c>
      <c r="I878" s="46">
        <f t="shared" si="39"/>
        <v>-1.7421602787456303E-3</v>
      </c>
      <c r="J878" s="50">
        <f>IF($B878&gt;=Input!$C$22,100,"n.m.")</f>
        <v>100</v>
      </c>
    </row>
    <row r="879" spans="2:10" x14ac:dyDescent="0.15">
      <c r="B879" s="33">
        <f t="shared" si="41"/>
        <v>43335</v>
      </c>
      <c r="C879" s="160">
        <v>274</v>
      </c>
      <c r="D879" s="44">
        <f>IF($B879&lt;Input!$C$22,"n.m.",IF($B879=Input!$C$22,100,100*(1+(C879/INDEX(C$18:C$1845,MATCH(Input!$C$22,$B$18:$B$1845,0))-1))))</f>
        <v>274</v>
      </c>
      <c r="E879" s="52">
        <f t="shared" si="40"/>
        <v>-3.6363636363636598E-3</v>
      </c>
      <c r="F879" s="164">
        <v>441854</v>
      </c>
      <c r="G879" s="163">
        <v>5740</v>
      </c>
      <c r="H879" s="48">
        <f>IF($B879&lt;Input!$C$22,"n.m.",IF($B879=Input!$C$22,100,100*(1+(G879/INDEX(G$18:G$1845,MATCH(Input!$C$22,$B$18:$B$1845,0))-1))))</f>
        <v>143.5</v>
      </c>
      <c r="I879" s="46">
        <f t="shared" si="39"/>
        <v>-1.7391304347825765E-3</v>
      </c>
      <c r="J879" s="50">
        <f>IF($B879&gt;=Input!$C$22,100,"n.m.")</f>
        <v>100</v>
      </c>
    </row>
    <row r="880" spans="2:10" x14ac:dyDescent="0.15">
      <c r="B880" s="33">
        <f t="shared" si="41"/>
        <v>43334</v>
      </c>
      <c r="C880" s="160">
        <v>275</v>
      </c>
      <c r="D880" s="44">
        <f>IF($B880&lt;Input!$C$22,"n.m.",IF($B880=Input!$C$22,100,100*(1+(C880/INDEX(C$18:C$1845,MATCH(Input!$C$22,$B$18:$B$1845,0))-1))))</f>
        <v>275</v>
      </c>
      <c r="E880" s="52">
        <f t="shared" si="40"/>
        <v>-3.6231884057971175E-3</v>
      </c>
      <c r="F880" s="164">
        <v>297832</v>
      </c>
      <c r="G880" s="163">
        <v>5750</v>
      </c>
      <c r="H880" s="48">
        <f>IF($B880&lt;Input!$C$22,"n.m.",IF($B880=Input!$C$22,100,100*(1+(G880/INDEX(G$18:G$1845,MATCH(Input!$C$22,$B$18:$B$1845,0))-1))))</f>
        <v>143.75</v>
      </c>
      <c r="I880" s="46">
        <f t="shared" si="39"/>
        <v>-1.7361111111111605E-3</v>
      </c>
      <c r="J880" s="50">
        <f>IF($B880&gt;=Input!$C$22,100,"n.m.")</f>
        <v>100</v>
      </c>
    </row>
    <row r="881" spans="2:10" x14ac:dyDescent="0.15">
      <c r="B881" s="33">
        <f t="shared" si="41"/>
        <v>43333</v>
      </c>
      <c r="C881" s="160">
        <v>276</v>
      </c>
      <c r="D881" s="44">
        <f>IF($B881&lt;Input!$C$22,"n.m.",IF($B881=Input!$C$22,100,100*(1+(C881/INDEX(C$18:C$1845,MATCH(Input!$C$22,$B$18:$B$1845,0))-1))))</f>
        <v>276</v>
      </c>
      <c r="E881" s="52">
        <f t="shared" si="40"/>
        <v>-3.6101083032491488E-3</v>
      </c>
      <c r="F881" s="164">
        <v>281631</v>
      </c>
      <c r="G881" s="163">
        <v>5760</v>
      </c>
      <c r="H881" s="48">
        <f>IF($B881&lt;Input!$C$22,"n.m.",IF($B881=Input!$C$22,100,100*(1+(G881/INDEX(G$18:G$1845,MATCH(Input!$C$22,$B$18:$B$1845,0))-1))))</f>
        <v>144</v>
      </c>
      <c r="I881" s="46">
        <f t="shared" si="39"/>
        <v>-1.7331022530329143E-3</v>
      </c>
      <c r="J881" s="50">
        <f>IF($B881&gt;=Input!$C$22,100,"n.m.")</f>
        <v>100</v>
      </c>
    </row>
    <row r="882" spans="2:10" x14ac:dyDescent="0.15">
      <c r="B882" s="33">
        <f t="shared" si="41"/>
        <v>43332</v>
      </c>
      <c r="C882" s="160">
        <v>277</v>
      </c>
      <c r="D882" s="44">
        <f>IF($B882&lt;Input!$C$22,"n.m.",IF($B882=Input!$C$22,100,100*(1+(C882/INDEX(C$18:C$1845,MATCH(Input!$C$22,$B$18:$B$1845,0))-1))))</f>
        <v>277</v>
      </c>
      <c r="E882" s="52">
        <f t="shared" si="40"/>
        <v>-3.597122302158251E-3</v>
      </c>
      <c r="F882" s="164">
        <v>398353</v>
      </c>
      <c r="G882" s="163">
        <v>5770</v>
      </c>
      <c r="H882" s="48">
        <f>IF($B882&lt;Input!$C$22,"n.m.",IF($B882=Input!$C$22,100,100*(1+(G882/INDEX(G$18:G$1845,MATCH(Input!$C$22,$B$18:$B$1845,0))-1))))</f>
        <v>144.25</v>
      </c>
      <c r="I882" s="46">
        <f t="shared" si="39"/>
        <v>-1.7301038062284002E-3</v>
      </c>
      <c r="J882" s="50">
        <f>IF($B882&gt;=Input!$C$22,100,"n.m.")</f>
        <v>100</v>
      </c>
    </row>
    <row r="883" spans="2:10" x14ac:dyDescent="0.15">
      <c r="B883" s="33">
        <f t="shared" si="41"/>
        <v>43331</v>
      </c>
      <c r="C883" s="160">
        <v>278</v>
      </c>
      <c r="D883" s="44">
        <f>IF($B883&lt;Input!$C$22,"n.m.",IF($B883=Input!$C$22,100,100*(1+(C883/INDEX(C$18:C$1845,MATCH(Input!$C$22,$B$18:$B$1845,0))-1))))</f>
        <v>278</v>
      </c>
      <c r="E883" s="52">
        <f t="shared" si="40"/>
        <v>-3.5842293906810374E-3</v>
      </c>
      <c r="F883" s="164">
        <v>209831</v>
      </c>
      <c r="G883" s="163">
        <v>5780</v>
      </c>
      <c r="H883" s="48">
        <f>IF($B883&lt;Input!$C$22,"n.m.",IF($B883=Input!$C$22,100,100*(1+(G883/INDEX(G$18:G$1845,MATCH(Input!$C$22,$B$18:$B$1845,0))-1))))</f>
        <v>144.5</v>
      </c>
      <c r="I883" s="46">
        <f t="shared" si="39"/>
        <v>-1.7271157167529916E-3</v>
      </c>
      <c r="J883" s="50">
        <f>IF($B883&gt;=Input!$C$22,100,"n.m.")</f>
        <v>100</v>
      </c>
    </row>
    <row r="884" spans="2:10" x14ac:dyDescent="0.15">
      <c r="B884" s="33">
        <f t="shared" si="41"/>
        <v>43330</v>
      </c>
      <c r="C884" s="160">
        <v>279</v>
      </c>
      <c r="D884" s="44">
        <f>IF($B884&lt;Input!$C$22,"n.m.",IF($B884=Input!$C$22,100,100*(1+(C884/INDEX(C$18:C$1845,MATCH(Input!$C$22,$B$18:$B$1845,0))-1))))</f>
        <v>279</v>
      </c>
      <c r="E884" s="52">
        <f t="shared" si="40"/>
        <v>-3.5714285714285587E-3</v>
      </c>
      <c r="F884" s="164">
        <v>352463</v>
      </c>
      <c r="G884" s="163">
        <v>5790</v>
      </c>
      <c r="H884" s="48">
        <f>IF($B884&lt;Input!$C$22,"n.m.",IF($B884=Input!$C$22,100,100*(1+(G884/INDEX(G$18:G$1845,MATCH(Input!$C$22,$B$18:$B$1845,0))-1))))</f>
        <v>144.75</v>
      </c>
      <c r="I884" s="46">
        <f t="shared" si="39"/>
        <v>-1.7241379310344307E-3</v>
      </c>
      <c r="J884" s="50">
        <f>IF($B884&gt;=Input!$C$22,100,"n.m.")</f>
        <v>100</v>
      </c>
    </row>
    <row r="885" spans="2:10" x14ac:dyDescent="0.15">
      <c r="B885" s="33">
        <f t="shared" si="41"/>
        <v>43329</v>
      </c>
      <c r="C885" s="160">
        <v>280</v>
      </c>
      <c r="D885" s="44">
        <f>IF($B885&lt;Input!$C$22,"n.m.",IF($B885=Input!$C$22,100,100*(1+(C885/INDEX(C$18:C$1845,MATCH(Input!$C$22,$B$18:$B$1845,0))-1))))</f>
        <v>280</v>
      </c>
      <c r="E885" s="52">
        <f t="shared" si="40"/>
        <v>-3.558718861209953E-3</v>
      </c>
      <c r="F885" s="164">
        <v>251221</v>
      </c>
      <c r="G885" s="163">
        <v>5800</v>
      </c>
      <c r="H885" s="48">
        <f>IF($B885&lt;Input!$C$22,"n.m.",IF($B885=Input!$C$22,100,100*(1+(G885/INDEX(G$18:G$1845,MATCH(Input!$C$22,$B$18:$B$1845,0))-1))))</f>
        <v>145</v>
      </c>
      <c r="I885" s="46">
        <f t="shared" si="39"/>
        <v>-1.7211703958691649E-3</v>
      </c>
      <c r="J885" s="50">
        <f>IF($B885&gt;=Input!$C$22,100,"n.m.")</f>
        <v>100</v>
      </c>
    </row>
    <row r="886" spans="2:10" x14ac:dyDescent="0.15">
      <c r="B886" s="33">
        <f t="shared" si="41"/>
        <v>43328</v>
      </c>
      <c r="C886" s="160">
        <v>281</v>
      </c>
      <c r="D886" s="44">
        <f>IF($B886&lt;Input!$C$22,"n.m.",IF($B886=Input!$C$22,100,100*(1+(C886/INDEX(C$18:C$1845,MATCH(Input!$C$22,$B$18:$B$1845,0))-1))))</f>
        <v>281</v>
      </c>
      <c r="E886" s="52">
        <f t="shared" si="40"/>
        <v>-3.5460992907800915E-3</v>
      </c>
      <c r="F886" s="164">
        <v>437853</v>
      </c>
      <c r="G886" s="163">
        <v>5810</v>
      </c>
      <c r="H886" s="48">
        <f>IF($B886&lt;Input!$C$22,"n.m.",IF($B886=Input!$C$22,100,100*(1+(G886/INDEX(G$18:G$1845,MATCH(Input!$C$22,$B$18:$B$1845,0))-1))))</f>
        <v>145.25</v>
      </c>
      <c r="I886" s="46">
        <f t="shared" si="39"/>
        <v>-1.7182130584192379E-3</v>
      </c>
      <c r="J886" s="50">
        <f>IF($B886&gt;=Input!$C$22,100,"n.m.")</f>
        <v>100</v>
      </c>
    </row>
    <row r="887" spans="2:10" x14ac:dyDescent="0.15">
      <c r="B887" s="33">
        <f t="shared" si="41"/>
        <v>43327</v>
      </c>
      <c r="C887" s="160">
        <v>282</v>
      </c>
      <c r="D887" s="44">
        <f>IF($B887&lt;Input!$C$22,"n.m.",IF($B887=Input!$C$22,100,100*(1+(C887/INDEX(C$18:C$1845,MATCH(Input!$C$22,$B$18:$B$1845,0))-1))))</f>
        <v>282</v>
      </c>
      <c r="E887" s="52">
        <f t="shared" si="40"/>
        <v>-3.5335689045936647E-3</v>
      </c>
      <c r="F887" s="164">
        <v>473497</v>
      </c>
      <c r="G887" s="163">
        <v>5820</v>
      </c>
      <c r="H887" s="48">
        <f>IF($B887&lt;Input!$C$22,"n.m.",IF($B887=Input!$C$22,100,100*(1+(G887/INDEX(G$18:G$1845,MATCH(Input!$C$22,$B$18:$B$1845,0))-1))))</f>
        <v>145.5</v>
      </c>
      <c r="I887" s="46">
        <f t="shared" si="39"/>
        <v>-1.7152658662092923E-3</v>
      </c>
      <c r="J887" s="50">
        <f>IF($B887&gt;=Input!$C$22,100,"n.m.")</f>
        <v>100</v>
      </c>
    </row>
    <row r="888" spans="2:10" x14ac:dyDescent="0.15">
      <c r="B888" s="33">
        <f t="shared" si="41"/>
        <v>43326</v>
      </c>
      <c r="C888" s="160">
        <v>283</v>
      </c>
      <c r="D888" s="44">
        <f>IF($B888&lt;Input!$C$22,"n.m.",IF($B888=Input!$C$22,100,100*(1+(C888/INDEX(C$18:C$1845,MATCH(Input!$C$22,$B$18:$B$1845,0))-1))))</f>
        <v>283</v>
      </c>
      <c r="E888" s="52">
        <f t="shared" si="40"/>
        <v>-3.5211267605633756E-3</v>
      </c>
      <c r="F888" s="164">
        <v>310134</v>
      </c>
      <c r="G888" s="163">
        <v>5830</v>
      </c>
      <c r="H888" s="48">
        <f>IF($B888&lt;Input!$C$22,"n.m.",IF($B888=Input!$C$22,100,100*(1+(G888/INDEX(G$18:G$1845,MATCH(Input!$C$22,$B$18:$B$1845,0))-1))))</f>
        <v>145.75</v>
      </c>
      <c r="I888" s="46">
        <f t="shared" si="39"/>
        <v>-1.712328767123239E-3</v>
      </c>
      <c r="J888" s="50">
        <f>IF($B888&gt;=Input!$C$22,100,"n.m.")</f>
        <v>100</v>
      </c>
    </row>
    <row r="889" spans="2:10" x14ac:dyDescent="0.15">
      <c r="B889" s="33">
        <f t="shared" si="41"/>
        <v>43325</v>
      </c>
      <c r="C889" s="160">
        <v>284</v>
      </c>
      <c r="D889" s="44">
        <f>IF($B889&lt;Input!$C$22,"n.m.",IF($B889=Input!$C$22,100,100*(1+(C889/INDEX(C$18:C$1845,MATCH(Input!$C$22,$B$18:$B$1845,0))-1))))</f>
        <v>284</v>
      </c>
      <c r="E889" s="52">
        <f t="shared" si="40"/>
        <v>-3.5087719298245723E-3</v>
      </c>
      <c r="F889" s="164">
        <v>357336</v>
      </c>
      <c r="G889" s="163">
        <v>5840</v>
      </c>
      <c r="H889" s="48">
        <f>IF($B889&lt;Input!$C$22,"n.m.",IF($B889=Input!$C$22,100,100*(1+(G889/INDEX(G$18:G$1845,MATCH(Input!$C$22,$B$18:$B$1845,0))-1))))</f>
        <v>146</v>
      </c>
      <c r="I889" s="46">
        <f t="shared" si="39"/>
        <v>-1.7094017094017033E-3</v>
      </c>
      <c r="J889" s="50">
        <f>IF($B889&gt;=Input!$C$22,100,"n.m.")</f>
        <v>100</v>
      </c>
    </row>
    <row r="890" spans="2:10" x14ac:dyDescent="0.15">
      <c r="B890" s="33">
        <f t="shared" si="41"/>
        <v>43324</v>
      </c>
      <c r="C890" s="160">
        <v>285</v>
      </c>
      <c r="D890" s="44">
        <f>IF($B890&lt;Input!$C$22,"n.m.",IF($B890=Input!$C$22,100,100*(1+(C890/INDEX(C$18:C$1845,MATCH(Input!$C$22,$B$18:$B$1845,0))-1))))</f>
        <v>285</v>
      </c>
      <c r="E890" s="52">
        <f t="shared" si="40"/>
        <v>-3.4965034965035446E-3</v>
      </c>
      <c r="F890" s="164">
        <v>326389</v>
      </c>
      <c r="G890" s="163">
        <v>5850</v>
      </c>
      <c r="H890" s="48">
        <f>IF($B890&lt;Input!$C$22,"n.m.",IF($B890=Input!$C$22,100,100*(1+(G890/INDEX(G$18:G$1845,MATCH(Input!$C$22,$B$18:$B$1845,0))-1))))</f>
        <v>146.25</v>
      </c>
      <c r="I890" s="46">
        <f t="shared" si="39"/>
        <v>-1.7064846416382506E-3</v>
      </c>
      <c r="J890" s="50">
        <f>IF($B890&gt;=Input!$C$22,100,"n.m.")</f>
        <v>100</v>
      </c>
    </row>
    <row r="891" spans="2:10" x14ac:dyDescent="0.15">
      <c r="B891" s="33">
        <f t="shared" si="41"/>
        <v>43323</v>
      </c>
      <c r="C891" s="160">
        <v>286</v>
      </c>
      <c r="D891" s="44">
        <f>IF($B891&lt;Input!$C$22,"n.m.",IF($B891=Input!$C$22,100,100*(1+(C891/INDEX(C$18:C$1845,MATCH(Input!$C$22,$B$18:$B$1845,0))-1))))</f>
        <v>286</v>
      </c>
      <c r="E891" s="52">
        <f t="shared" si="40"/>
        <v>-3.4843205574912606E-3</v>
      </c>
      <c r="F891" s="164">
        <v>395826</v>
      </c>
      <c r="G891" s="163">
        <v>5860</v>
      </c>
      <c r="H891" s="48">
        <f>IF($B891&lt;Input!$C$22,"n.m.",IF($B891=Input!$C$22,100,100*(1+(G891/INDEX(G$18:G$1845,MATCH(Input!$C$22,$B$18:$B$1845,0))-1))))</f>
        <v>146.5</v>
      </c>
      <c r="I891" s="46">
        <f t="shared" si="39"/>
        <v>-1.7035775127768327E-3</v>
      </c>
      <c r="J891" s="50">
        <f>IF($B891&gt;=Input!$C$22,100,"n.m.")</f>
        <v>100</v>
      </c>
    </row>
    <row r="892" spans="2:10" x14ac:dyDescent="0.15">
      <c r="B892" s="33">
        <f t="shared" si="41"/>
        <v>43322</v>
      </c>
      <c r="C892" s="160">
        <v>287</v>
      </c>
      <c r="D892" s="44">
        <f>IF($B892&lt;Input!$C$22,"n.m.",IF($B892=Input!$C$22,100,100*(1+(C892/INDEX(C$18:C$1845,MATCH(Input!$C$22,$B$18:$B$1845,0))-1))))</f>
        <v>287</v>
      </c>
      <c r="E892" s="52">
        <f t="shared" si="40"/>
        <v>-3.4722222222222099E-3</v>
      </c>
      <c r="F892" s="164">
        <v>367803</v>
      </c>
      <c r="G892" s="163">
        <v>5870</v>
      </c>
      <c r="H892" s="48">
        <f>IF($B892&lt;Input!$C$22,"n.m.",IF($B892=Input!$C$22,100,100*(1+(G892/INDEX(G$18:G$1845,MATCH(Input!$C$22,$B$18:$B$1845,0))-1))))</f>
        <v>146.75</v>
      </c>
      <c r="I892" s="46">
        <f t="shared" si="39"/>
        <v>-1.7006802721087899E-3</v>
      </c>
      <c r="J892" s="50">
        <f>IF($B892&gt;=Input!$C$22,100,"n.m.")</f>
        <v>100</v>
      </c>
    </row>
    <row r="893" spans="2:10" x14ac:dyDescent="0.15">
      <c r="B893" s="33">
        <f t="shared" si="41"/>
        <v>43321</v>
      </c>
      <c r="C893" s="160">
        <v>288</v>
      </c>
      <c r="D893" s="44">
        <f>IF($B893&lt;Input!$C$22,"n.m.",IF($B893=Input!$C$22,100,100*(1+(C893/INDEX(C$18:C$1845,MATCH(Input!$C$22,$B$18:$B$1845,0))-1))))</f>
        <v>288</v>
      </c>
      <c r="E893" s="52">
        <f t="shared" si="40"/>
        <v>-3.4602076124568004E-3</v>
      </c>
      <c r="F893" s="164">
        <v>479011</v>
      </c>
      <c r="G893" s="163">
        <v>5880</v>
      </c>
      <c r="H893" s="48">
        <f>IF($B893&lt;Input!$C$22,"n.m.",IF($B893=Input!$C$22,100,100*(1+(G893/INDEX(G$18:G$1845,MATCH(Input!$C$22,$B$18:$B$1845,0))-1))))</f>
        <v>147</v>
      </c>
      <c r="I893" s="46">
        <f t="shared" si="39"/>
        <v>-1.6977928692699651E-3</v>
      </c>
      <c r="J893" s="50">
        <f>IF($B893&gt;=Input!$C$22,100,"n.m.")</f>
        <v>100</v>
      </c>
    </row>
    <row r="894" spans="2:10" x14ac:dyDescent="0.15">
      <c r="B894" s="33">
        <f t="shared" si="41"/>
        <v>43320</v>
      </c>
      <c r="C894" s="160">
        <v>289</v>
      </c>
      <c r="D894" s="44">
        <f>IF($B894&lt;Input!$C$22,"n.m.",IF($B894=Input!$C$22,100,100*(1+(C894/INDEX(C$18:C$1845,MATCH(Input!$C$22,$B$18:$B$1845,0))-1))))</f>
        <v>289</v>
      </c>
      <c r="E894" s="52">
        <f t="shared" si="40"/>
        <v>-3.4482758620689724E-3</v>
      </c>
      <c r="F894" s="164">
        <v>354102</v>
      </c>
      <c r="G894" s="163">
        <v>5890</v>
      </c>
      <c r="H894" s="48">
        <f>IF($B894&lt;Input!$C$22,"n.m.",IF($B894=Input!$C$22,100,100*(1+(G894/INDEX(G$18:G$1845,MATCH(Input!$C$22,$B$18:$B$1845,0))-1))))</f>
        <v>147.25</v>
      </c>
      <c r="I894" s="46">
        <f t="shared" si="39"/>
        <v>-1.6949152542372614E-3</v>
      </c>
      <c r="J894" s="50">
        <f>IF($B894&gt;=Input!$C$22,100,"n.m.")</f>
        <v>100</v>
      </c>
    </row>
    <row r="895" spans="2:10" x14ac:dyDescent="0.15">
      <c r="B895" s="33">
        <f t="shared" si="41"/>
        <v>43319</v>
      </c>
      <c r="C895" s="160">
        <v>290</v>
      </c>
      <c r="D895" s="44">
        <f>IF($B895&lt;Input!$C$22,"n.m.",IF($B895=Input!$C$22,100,100*(1+(C895/INDEX(C$18:C$1845,MATCH(Input!$C$22,$B$18:$B$1845,0))-1))))</f>
        <v>290</v>
      </c>
      <c r="E895" s="52">
        <f t="shared" si="40"/>
        <v>-3.4364261168384758E-3</v>
      </c>
      <c r="F895" s="164">
        <v>380582</v>
      </c>
      <c r="G895" s="163">
        <v>5900</v>
      </c>
      <c r="H895" s="48">
        <f>IF($B895&lt;Input!$C$22,"n.m.",IF($B895=Input!$C$22,100,100*(1+(G895/INDEX(G$18:G$1845,MATCH(Input!$C$22,$B$18:$B$1845,0))-1))))</f>
        <v>147.5</v>
      </c>
      <c r="I895" s="46">
        <f t="shared" si="39"/>
        <v>-1.6920473773265332E-3</v>
      </c>
      <c r="J895" s="50">
        <f>IF($B895&gt;=Input!$C$22,100,"n.m.")</f>
        <v>100</v>
      </c>
    </row>
    <row r="896" spans="2:10" x14ac:dyDescent="0.15">
      <c r="B896" s="33">
        <f t="shared" si="41"/>
        <v>43318</v>
      </c>
      <c r="C896" s="160">
        <v>291</v>
      </c>
      <c r="D896" s="44">
        <f>IF($B896&lt;Input!$C$22,"n.m.",IF($B896=Input!$C$22,100,100*(1+(C896/INDEX(C$18:C$1845,MATCH(Input!$C$22,$B$18:$B$1845,0))-1))))</f>
        <v>291</v>
      </c>
      <c r="E896" s="52">
        <f t="shared" si="40"/>
        <v>-3.424657534246589E-3</v>
      </c>
      <c r="F896" s="164">
        <v>310021</v>
      </c>
      <c r="G896" s="163">
        <v>5910</v>
      </c>
      <c r="H896" s="48">
        <f>IF($B896&lt;Input!$C$22,"n.m.",IF($B896=Input!$C$22,100,100*(1+(G896/INDEX(G$18:G$1845,MATCH(Input!$C$22,$B$18:$B$1845,0))-1))))</f>
        <v>147.75</v>
      </c>
      <c r="I896" s="46">
        <f t="shared" si="39"/>
        <v>-1.6891891891891442E-3</v>
      </c>
      <c r="J896" s="50">
        <f>IF($B896&gt;=Input!$C$22,100,"n.m.")</f>
        <v>100</v>
      </c>
    </row>
    <row r="897" spans="2:10" x14ac:dyDescent="0.15">
      <c r="B897" s="33">
        <f t="shared" si="41"/>
        <v>43317</v>
      </c>
      <c r="C897" s="160">
        <v>292</v>
      </c>
      <c r="D897" s="44">
        <f>IF($B897&lt;Input!$C$22,"n.m.",IF($B897=Input!$C$22,100,100*(1+(C897/INDEX(C$18:C$1845,MATCH(Input!$C$22,$B$18:$B$1845,0))-1))))</f>
        <v>292</v>
      </c>
      <c r="E897" s="52">
        <f t="shared" si="40"/>
        <v>-3.4129692832765013E-3</v>
      </c>
      <c r="F897" s="164">
        <v>440002</v>
      </c>
      <c r="G897" s="163">
        <v>5920</v>
      </c>
      <c r="H897" s="48">
        <f>IF($B897&lt;Input!$C$22,"n.m.",IF($B897=Input!$C$22,100,100*(1+(G897/INDEX(G$18:G$1845,MATCH(Input!$C$22,$B$18:$B$1845,0))-1))))</f>
        <v>148</v>
      </c>
      <c r="I897" s="46">
        <f t="shared" si="39"/>
        <v>-1.6863406408094139E-3</v>
      </c>
      <c r="J897" s="50">
        <f>IF($B897&gt;=Input!$C$22,100,"n.m.")</f>
        <v>100</v>
      </c>
    </row>
    <row r="898" spans="2:10" x14ac:dyDescent="0.15">
      <c r="B898" s="33">
        <f t="shared" si="41"/>
        <v>43316</v>
      </c>
      <c r="C898" s="160">
        <v>293</v>
      </c>
      <c r="D898" s="44">
        <f>IF($B898&lt;Input!$C$22,"n.m.",IF($B898=Input!$C$22,100,100*(1+(C898/INDEX(C$18:C$1845,MATCH(Input!$C$22,$B$18:$B$1845,0))-1))))</f>
        <v>293</v>
      </c>
      <c r="E898" s="52">
        <f t="shared" si="40"/>
        <v>-3.4013605442176909E-3</v>
      </c>
      <c r="F898" s="164">
        <v>323285</v>
      </c>
      <c r="G898" s="163">
        <v>5930</v>
      </c>
      <c r="H898" s="48">
        <f>IF($B898&lt;Input!$C$22,"n.m.",IF($B898=Input!$C$22,100,100*(1+(G898/INDEX(G$18:G$1845,MATCH(Input!$C$22,$B$18:$B$1845,0))-1))))</f>
        <v>148.25</v>
      </c>
      <c r="I898" s="46">
        <f t="shared" si="39"/>
        <v>-1.6835016835017313E-3</v>
      </c>
      <c r="J898" s="50">
        <f>IF($B898&gt;=Input!$C$22,100,"n.m.")</f>
        <v>100</v>
      </c>
    </row>
    <row r="899" spans="2:10" x14ac:dyDescent="0.15">
      <c r="B899" s="33">
        <f t="shared" si="41"/>
        <v>43315</v>
      </c>
      <c r="C899" s="160">
        <v>294</v>
      </c>
      <c r="D899" s="44">
        <f>IF($B899&lt;Input!$C$22,"n.m.",IF($B899=Input!$C$22,100,100*(1+(C899/INDEX(C$18:C$1845,MATCH(Input!$C$22,$B$18:$B$1845,0))-1))))</f>
        <v>294</v>
      </c>
      <c r="E899" s="52">
        <f t="shared" si="40"/>
        <v>-3.3898305084745228E-3</v>
      </c>
      <c r="F899" s="164">
        <v>305385</v>
      </c>
      <c r="G899" s="163">
        <v>5940</v>
      </c>
      <c r="H899" s="48">
        <f>IF($B899&lt;Input!$C$22,"n.m.",IF($B899=Input!$C$22,100,100*(1+(G899/INDEX(G$18:G$1845,MATCH(Input!$C$22,$B$18:$B$1845,0))-1))))</f>
        <v>148.5</v>
      </c>
      <c r="I899" s="46">
        <f t="shared" si="39"/>
        <v>-1.6806722689075571E-3</v>
      </c>
      <c r="J899" s="50">
        <f>IF($B899&gt;=Input!$C$22,100,"n.m.")</f>
        <v>100</v>
      </c>
    </row>
    <row r="900" spans="2:10" x14ac:dyDescent="0.15">
      <c r="B900" s="33">
        <f t="shared" si="41"/>
        <v>43314</v>
      </c>
      <c r="C900" s="160">
        <v>295</v>
      </c>
      <c r="D900" s="44">
        <f>IF($B900&lt;Input!$C$22,"n.m.",IF($B900=Input!$C$22,100,100*(1+(C900/INDEX(C$18:C$1845,MATCH(Input!$C$22,$B$18:$B$1845,0))-1))))</f>
        <v>295</v>
      </c>
      <c r="E900" s="52">
        <f t="shared" si="40"/>
        <v>-3.3783783783783994E-3</v>
      </c>
      <c r="F900" s="164">
        <v>334434</v>
      </c>
      <c r="G900" s="163">
        <v>5950</v>
      </c>
      <c r="H900" s="48">
        <f>IF($B900&lt;Input!$C$22,"n.m.",IF($B900=Input!$C$22,100,100*(1+(G900/INDEX(G$18:G$1845,MATCH(Input!$C$22,$B$18:$B$1845,0))-1))))</f>
        <v>148.75</v>
      </c>
      <c r="I900" s="46">
        <f t="shared" si="39"/>
        <v>-1.6778523489933139E-3</v>
      </c>
      <c r="J900" s="50">
        <f>IF($B900&gt;=Input!$C$22,100,"n.m.")</f>
        <v>100</v>
      </c>
    </row>
    <row r="901" spans="2:10" x14ac:dyDescent="0.15">
      <c r="B901" s="33">
        <f t="shared" si="41"/>
        <v>43313</v>
      </c>
      <c r="C901" s="160">
        <v>296</v>
      </c>
      <c r="D901" s="44">
        <f>IF($B901&lt;Input!$C$22,"n.m.",IF($B901=Input!$C$22,100,100*(1+(C901/INDEX(C$18:C$1845,MATCH(Input!$C$22,$B$18:$B$1845,0))-1))))</f>
        <v>296</v>
      </c>
      <c r="E901" s="52">
        <f t="shared" si="40"/>
        <v>-3.3670033670033517E-3</v>
      </c>
      <c r="F901" s="164">
        <v>245103</v>
      </c>
      <c r="G901" s="163">
        <v>5960</v>
      </c>
      <c r="H901" s="48">
        <f>IF($B901&lt;Input!$C$22,"n.m.",IF($B901=Input!$C$22,100,100*(1+(G901/INDEX(G$18:G$1845,MATCH(Input!$C$22,$B$18:$B$1845,0))-1))))</f>
        <v>149</v>
      </c>
      <c r="I901" s="46">
        <f t="shared" si="39"/>
        <v>-1.6750418760469454E-3</v>
      </c>
      <c r="J901" s="50">
        <f>IF($B901&gt;=Input!$C$22,100,"n.m.")</f>
        <v>100</v>
      </c>
    </row>
    <row r="902" spans="2:10" x14ac:dyDescent="0.15">
      <c r="B902" s="33">
        <f t="shared" si="41"/>
        <v>43312</v>
      </c>
      <c r="C902" s="160">
        <v>297</v>
      </c>
      <c r="D902" s="44">
        <f>IF($B902&lt;Input!$C$22,"n.m.",IF($B902=Input!$C$22,100,100*(1+(C902/INDEX(C$18:C$1845,MATCH(Input!$C$22,$B$18:$B$1845,0))-1))))</f>
        <v>297</v>
      </c>
      <c r="E902" s="52">
        <f t="shared" si="40"/>
        <v>-3.3557046979866278E-3</v>
      </c>
      <c r="F902" s="164">
        <v>231088</v>
      </c>
      <c r="G902" s="163">
        <v>5970</v>
      </c>
      <c r="H902" s="48">
        <f>IF($B902&lt;Input!$C$22,"n.m.",IF($B902=Input!$C$22,100,100*(1+(G902/INDEX(G$18:G$1845,MATCH(Input!$C$22,$B$18:$B$1845,0))-1))))</f>
        <v>149.25</v>
      </c>
      <c r="I902" s="46">
        <f t="shared" si="39"/>
        <v>-1.6722408026755842E-3</v>
      </c>
      <c r="J902" s="50">
        <f>IF($B902&gt;=Input!$C$22,100,"n.m.")</f>
        <v>100</v>
      </c>
    </row>
    <row r="903" spans="2:10" x14ac:dyDescent="0.15">
      <c r="B903" s="33">
        <f t="shared" si="41"/>
        <v>43311</v>
      </c>
      <c r="C903" s="160">
        <v>298</v>
      </c>
      <c r="D903" s="44">
        <f>IF($B903&lt;Input!$C$22,"n.m.",IF($B903=Input!$C$22,100,100*(1+(C903/INDEX(C$18:C$1845,MATCH(Input!$C$22,$B$18:$B$1845,0))-1))))</f>
        <v>298</v>
      </c>
      <c r="E903" s="52">
        <f t="shared" si="40"/>
        <v>-3.3444816053511683E-3</v>
      </c>
      <c r="F903" s="164">
        <v>296464</v>
      </c>
      <c r="G903" s="163">
        <v>5980</v>
      </c>
      <c r="H903" s="48">
        <f>IF($B903&lt;Input!$C$22,"n.m.",IF($B903=Input!$C$22,100,100*(1+(G903/INDEX(G$18:G$1845,MATCH(Input!$C$22,$B$18:$B$1845,0))-1))))</f>
        <v>149.5</v>
      </c>
      <c r="I903" s="46">
        <f t="shared" si="39"/>
        <v>-1.6694490818029983E-3</v>
      </c>
      <c r="J903" s="50">
        <f>IF($B903&gt;=Input!$C$22,100,"n.m.")</f>
        <v>100</v>
      </c>
    </row>
    <row r="904" spans="2:10" x14ac:dyDescent="0.15">
      <c r="B904" s="33">
        <f t="shared" si="41"/>
        <v>43310</v>
      </c>
      <c r="C904" s="160">
        <v>299</v>
      </c>
      <c r="D904" s="44">
        <f>IF($B904&lt;Input!$C$22,"n.m.",IF($B904=Input!$C$22,100,100*(1+(C904/INDEX(C$18:C$1845,MATCH(Input!$C$22,$B$18:$B$1845,0))-1))))</f>
        <v>299</v>
      </c>
      <c r="E904" s="52">
        <f t="shared" si="40"/>
        <v>-3.3333333333332993E-3</v>
      </c>
      <c r="F904" s="164">
        <v>405700</v>
      </c>
      <c r="G904" s="163">
        <v>5990</v>
      </c>
      <c r="H904" s="48">
        <f>IF($B904&lt;Input!$C$22,"n.m.",IF($B904=Input!$C$22,100,100*(1+(G904/INDEX(G$18:G$1845,MATCH(Input!$C$22,$B$18:$B$1845,0))-1))))</f>
        <v>149.75</v>
      </c>
      <c r="I904" s="46">
        <f t="shared" si="39"/>
        <v>-1.6666666666667052E-3</v>
      </c>
      <c r="J904" s="50">
        <f>IF($B904&gt;=Input!$C$22,100,"n.m.")</f>
        <v>100</v>
      </c>
    </row>
    <row r="905" spans="2:10" x14ac:dyDescent="0.15">
      <c r="B905" s="33">
        <f t="shared" si="41"/>
        <v>43309</v>
      </c>
      <c r="C905" s="160">
        <v>300</v>
      </c>
      <c r="D905" s="44">
        <f>IF($B905&lt;Input!$C$22,"n.m.",IF($B905=Input!$C$22,100,100*(1+(C905/INDEX(C$18:C$1845,MATCH(Input!$C$22,$B$18:$B$1845,0))-1))))</f>
        <v>300</v>
      </c>
      <c r="E905" s="52">
        <f t="shared" si="40"/>
        <v>3.3444816053511683E-3</v>
      </c>
      <c r="F905" s="164">
        <v>444229</v>
      </c>
      <c r="G905" s="163">
        <v>6000</v>
      </c>
      <c r="H905" s="48">
        <f>IF($B905&lt;Input!$C$22,"n.m.",IF($B905=Input!$C$22,100,100*(1+(G905/INDEX(G$18:G$1845,MATCH(Input!$C$22,$B$18:$B$1845,0))-1))))</f>
        <v>150</v>
      </c>
      <c r="I905" s="46">
        <f t="shared" si="39"/>
        <v>1.6694490818029983E-3</v>
      </c>
      <c r="J905" s="50">
        <f>IF($B905&gt;=Input!$C$22,100,"n.m.")</f>
        <v>100</v>
      </c>
    </row>
    <row r="906" spans="2:10" x14ac:dyDescent="0.15">
      <c r="B906" s="33">
        <f t="shared" si="41"/>
        <v>43308</v>
      </c>
      <c r="C906" s="160">
        <v>299</v>
      </c>
      <c r="D906" s="44">
        <f>IF($B906&lt;Input!$C$22,"n.m.",IF($B906=Input!$C$22,100,100*(1+(C906/INDEX(C$18:C$1845,MATCH(Input!$C$22,$B$18:$B$1845,0))-1))))</f>
        <v>299</v>
      </c>
      <c r="E906" s="52">
        <f t="shared" si="40"/>
        <v>3.3557046979866278E-3</v>
      </c>
      <c r="F906" s="164">
        <v>378856</v>
      </c>
      <c r="G906" s="163">
        <v>5990</v>
      </c>
      <c r="H906" s="48">
        <f>IF($B906&lt;Input!$C$22,"n.m.",IF($B906=Input!$C$22,100,100*(1+(G906/INDEX(G$18:G$1845,MATCH(Input!$C$22,$B$18:$B$1845,0))-1))))</f>
        <v>149.75</v>
      </c>
      <c r="I906" s="46">
        <f t="shared" si="39"/>
        <v>1.6722408026756952E-3</v>
      </c>
      <c r="J906" s="50">
        <f>IF($B906&gt;=Input!$C$22,100,"n.m.")</f>
        <v>100</v>
      </c>
    </row>
    <row r="907" spans="2:10" x14ac:dyDescent="0.15">
      <c r="B907" s="33">
        <f t="shared" si="41"/>
        <v>43307</v>
      </c>
      <c r="C907" s="160">
        <v>298</v>
      </c>
      <c r="D907" s="44">
        <f>IF($B907&lt;Input!$C$22,"n.m.",IF($B907=Input!$C$22,100,100*(1+(C907/INDEX(C$18:C$1845,MATCH(Input!$C$22,$B$18:$B$1845,0))-1))))</f>
        <v>298</v>
      </c>
      <c r="E907" s="52">
        <f t="shared" si="40"/>
        <v>3.3670033670034627E-3</v>
      </c>
      <c r="F907" s="164">
        <v>363698</v>
      </c>
      <c r="G907" s="163">
        <v>5980</v>
      </c>
      <c r="H907" s="48">
        <f>IF($B907&lt;Input!$C$22,"n.m.",IF($B907=Input!$C$22,100,100*(1+(G907/INDEX(G$18:G$1845,MATCH(Input!$C$22,$B$18:$B$1845,0))-1))))</f>
        <v>149.5</v>
      </c>
      <c r="I907" s="46">
        <f t="shared" si="39"/>
        <v>1.6750418760469454E-3</v>
      </c>
      <c r="J907" s="50">
        <f>IF($B907&gt;=Input!$C$22,100,"n.m.")</f>
        <v>100</v>
      </c>
    </row>
    <row r="908" spans="2:10" x14ac:dyDescent="0.15">
      <c r="B908" s="33">
        <f t="shared" si="41"/>
        <v>43306</v>
      </c>
      <c r="C908" s="160">
        <v>297</v>
      </c>
      <c r="D908" s="44">
        <f>IF($B908&lt;Input!$C$22,"n.m.",IF($B908=Input!$C$22,100,100*(1+(C908/INDEX(C$18:C$1845,MATCH(Input!$C$22,$B$18:$B$1845,0))-1))))</f>
        <v>297</v>
      </c>
      <c r="E908" s="52">
        <f t="shared" si="40"/>
        <v>3.3783783783782884E-3</v>
      </c>
      <c r="F908" s="164">
        <v>490682</v>
      </c>
      <c r="G908" s="163">
        <v>5970</v>
      </c>
      <c r="H908" s="48">
        <f>IF($B908&lt;Input!$C$22,"n.m.",IF($B908=Input!$C$22,100,100*(1+(G908/INDEX(G$18:G$1845,MATCH(Input!$C$22,$B$18:$B$1845,0))-1))))</f>
        <v>149.25</v>
      </c>
      <c r="I908" s="46">
        <f t="shared" si="39"/>
        <v>1.6778523489933139E-3</v>
      </c>
      <c r="J908" s="50">
        <f>IF($B908&gt;=Input!$C$22,100,"n.m.")</f>
        <v>100</v>
      </c>
    </row>
    <row r="909" spans="2:10" x14ac:dyDescent="0.15">
      <c r="B909" s="33">
        <f t="shared" si="41"/>
        <v>43305</v>
      </c>
      <c r="C909" s="160">
        <v>296</v>
      </c>
      <c r="D909" s="44">
        <f>IF($B909&lt;Input!$C$22,"n.m.",IF($B909=Input!$C$22,100,100*(1+(C909/INDEX(C$18:C$1845,MATCH(Input!$C$22,$B$18:$B$1845,0))-1))))</f>
        <v>296</v>
      </c>
      <c r="E909" s="52">
        <f t="shared" si="40"/>
        <v>3.3898305084745228E-3</v>
      </c>
      <c r="F909" s="164">
        <v>473969</v>
      </c>
      <c r="G909" s="163">
        <v>5960</v>
      </c>
      <c r="H909" s="48">
        <f>IF($B909&lt;Input!$C$22,"n.m.",IF($B909=Input!$C$22,100,100*(1+(G909/INDEX(G$18:G$1845,MATCH(Input!$C$22,$B$18:$B$1845,0))-1))))</f>
        <v>149</v>
      </c>
      <c r="I909" s="46">
        <f t="shared" si="39"/>
        <v>1.6806722689075571E-3</v>
      </c>
      <c r="J909" s="50">
        <f>IF($B909&gt;=Input!$C$22,100,"n.m.")</f>
        <v>100</v>
      </c>
    </row>
    <row r="910" spans="2:10" x14ac:dyDescent="0.15">
      <c r="B910" s="33">
        <f t="shared" si="41"/>
        <v>43304</v>
      </c>
      <c r="C910" s="160">
        <v>295</v>
      </c>
      <c r="D910" s="44">
        <f>IF($B910&lt;Input!$C$22,"n.m.",IF($B910=Input!$C$22,100,100*(1+(C910/INDEX(C$18:C$1845,MATCH(Input!$C$22,$B$18:$B$1845,0))-1))))</f>
        <v>295</v>
      </c>
      <c r="E910" s="52">
        <f t="shared" si="40"/>
        <v>3.4013605442175798E-3</v>
      </c>
      <c r="F910" s="164">
        <v>435422</v>
      </c>
      <c r="G910" s="163">
        <v>5950</v>
      </c>
      <c r="H910" s="48">
        <f>IF($B910&lt;Input!$C$22,"n.m.",IF($B910=Input!$C$22,100,100*(1+(G910/INDEX(G$18:G$1845,MATCH(Input!$C$22,$B$18:$B$1845,0))-1))))</f>
        <v>148.75</v>
      </c>
      <c r="I910" s="46">
        <f t="shared" si="39"/>
        <v>1.6835016835017313E-3</v>
      </c>
      <c r="J910" s="50">
        <f>IF($B910&gt;=Input!$C$22,100,"n.m.")</f>
        <v>100</v>
      </c>
    </row>
    <row r="911" spans="2:10" x14ac:dyDescent="0.15">
      <c r="B911" s="33">
        <f t="shared" si="41"/>
        <v>43303</v>
      </c>
      <c r="C911" s="160">
        <v>294</v>
      </c>
      <c r="D911" s="44">
        <f>IF($B911&lt;Input!$C$22,"n.m.",IF($B911=Input!$C$22,100,100*(1+(C911/INDEX(C$18:C$1845,MATCH(Input!$C$22,$B$18:$B$1845,0))-1))))</f>
        <v>294</v>
      </c>
      <c r="E911" s="52">
        <f t="shared" si="40"/>
        <v>3.4129692832765013E-3</v>
      </c>
      <c r="F911" s="164">
        <v>378575</v>
      </c>
      <c r="G911" s="163">
        <v>5940</v>
      </c>
      <c r="H911" s="48">
        <f>IF($B911&lt;Input!$C$22,"n.m.",IF($B911=Input!$C$22,100,100*(1+(G911/INDEX(G$18:G$1845,MATCH(Input!$C$22,$B$18:$B$1845,0))-1))))</f>
        <v>148.5</v>
      </c>
      <c r="I911" s="46">
        <f t="shared" si="39"/>
        <v>1.6863406408094139E-3</v>
      </c>
      <c r="J911" s="50">
        <f>IF($B911&gt;=Input!$C$22,100,"n.m.")</f>
        <v>100</v>
      </c>
    </row>
    <row r="912" spans="2:10" x14ac:dyDescent="0.15">
      <c r="B912" s="33">
        <f t="shared" si="41"/>
        <v>43302</v>
      </c>
      <c r="C912" s="160">
        <v>293</v>
      </c>
      <c r="D912" s="44">
        <f>IF($B912&lt;Input!$C$22,"n.m.",IF($B912=Input!$C$22,100,100*(1+(C912/INDEX(C$18:C$1845,MATCH(Input!$C$22,$B$18:$B$1845,0))-1))))</f>
        <v>293</v>
      </c>
      <c r="E912" s="52">
        <f t="shared" si="40"/>
        <v>3.424657534246478E-3</v>
      </c>
      <c r="F912" s="164">
        <v>313479</v>
      </c>
      <c r="G912" s="163">
        <v>5930</v>
      </c>
      <c r="H912" s="48">
        <f>IF($B912&lt;Input!$C$22,"n.m.",IF($B912=Input!$C$22,100,100*(1+(G912/INDEX(G$18:G$1845,MATCH(Input!$C$22,$B$18:$B$1845,0))-1))))</f>
        <v>148.25</v>
      </c>
      <c r="I912" s="46">
        <f t="shared" si="39"/>
        <v>1.6891891891892552E-3</v>
      </c>
      <c r="J912" s="50">
        <f>IF($B912&gt;=Input!$C$22,100,"n.m.")</f>
        <v>100</v>
      </c>
    </row>
    <row r="913" spans="2:10" x14ac:dyDescent="0.15">
      <c r="B913" s="33">
        <f t="shared" si="41"/>
        <v>43301</v>
      </c>
      <c r="C913" s="160">
        <v>292</v>
      </c>
      <c r="D913" s="44">
        <f>IF($B913&lt;Input!$C$22,"n.m.",IF($B913=Input!$C$22,100,100*(1+(C913/INDEX(C$18:C$1845,MATCH(Input!$C$22,$B$18:$B$1845,0))-1))))</f>
        <v>292</v>
      </c>
      <c r="E913" s="52">
        <f t="shared" si="40"/>
        <v>3.4364261168384758E-3</v>
      </c>
      <c r="F913" s="164">
        <v>437565</v>
      </c>
      <c r="G913" s="163">
        <v>5920</v>
      </c>
      <c r="H913" s="48">
        <f>IF($B913&lt;Input!$C$22,"n.m.",IF($B913=Input!$C$22,100,100*(1+(G913/INDEX(G$18:G$1845,MATCH(Input!$C$22,$B$18:$B$1845,0))-1))))</f>
        <v>148</v>
      </c>
      <c r="I913" s="46">
        <f t="shared" si="39"/>
        <v>1.6920473773265332E-3</v>
      </c>
      <c r="J913" s="50">
        <f>IF($B913&gt;=Input!$C$22,100,"n.m.")</f>
        <v>100</v>
      </c>
    </row>
    <row r="914" spans="2:10" x14ac:dyDescent="0.15">
      <c r="B914" s="33">
        <f t="shared" si="41"/>
        <v>43300</v>
      </c>
      <c r="C914" s="160">
        <v>291</v>
      </c>
      <c r="D914" s="44">
        <f>IF($B914&lt;Input!$C$22,"n.m.",IF($B914=Input!$C$22,100,100*(1+(C914/INDEX(C$18:C$1845,MATCH(Input!$C$22,$B$18:$B$1845,0))-1))))</f>
        <v>291</v>
      </c>
      <c r="E914" s="52">
        <f t="shared" si="40"/>
        <v>3.4482758620688614E-3</v>
      </c>
      <c r="F914" s="164">
        <v>244150</v>
      </c>
      <c r="G914" s="163">
        <v>5910</v>
      </c>
      <c r="H914" s="48">
        <f>IF($B914&lt;Input!$C$22,"n.m.",IF($B914=Input!$C$22,100,100*(1+(G914/INDEX(G$18:G$1845,MATCH(Input!$C$22,$B$18:$B$1845,0))-1))))</f>
        <v>147.75</v>
      </c>
      <c r="I914" s="46">
        <f t="shared" ref="I914:I977" si="42">G914/G915-1</f>
        <v>1.6949152542373724E-3</v>
      </c>
      <c r="J914" s="50">
        <f>IF($B914&gt;=Input!$C$22,100,"n.m.")</f>
        <v>100</v>
      </c>
    </row>
    <row r="915" spans="2:10" x14ac:dyDescent="0.15">
      <c r="B915" s="33">
        <f t="shared" si="41"/>
        <v>43299</v>
      </c>
      <c r="C915" s="160">
        <v>290</v>
      </c>
      <c r="D915" s="44">
        <f>IF($B915&lt;Input!$C$22,"n.m.",IF($B915=Input!$C$22,100,100*(1+(C915/INDEX(C$18:C$1845,MATCH(Input!$C$22,$B$18:$B$1845,0))-1))))</f>
        <v>290</v>
      </c>
      <c r="E915" s="52">
        <f t="shared" ref="E915:E978" si="43">C915/C916-1</f>
        <v>3.4602076124568004E-3</v>
      </c>
      <c r="F915" s="164">
        <v>456422</v>
      </c>
      <c r="G915" s="163">
        <v>5900</v>
      </c>
      <c r="H915" s="48">
        <f>IF($B915&lt;Input!$C$22,"n.m.",IF($B915=Input!$C$22,100,100*(1+(G915/INDEX(G$18:G$1845,MATCH(Input!$C$22,$B$18:$B$1845,0))-1))))</f>
        <v>147.5</v>
      </c>
      <c r="I915" s="46">
        <f t="shared" si="42"/>
        <v>1.6977928692698541E-3</v>
      </c>
      <c r="J915" s="50">
        <f>IF($B915&gt;=Input!$C$22,100,"n.m.")</f>
        <v>100</v>
      </c>
    </row>
    <row r="916" spans="2:10" x14ac:dyDescent="0.15">
      <c r="B916" s="33">
        <f t="shared" ref="B916:B979" si="44">B915-1</f>
        <v>43298</v>
      </c>
      <c r="C916" s="160">
        <v>289</v>
      </c>
      <c r="D916" s="44">
        <f>IF($B916&lt;Input!$C$22,"n.m.",IF($B916=Input!$C$22,100,100*(1+(C916/INDEX(C$18:C$1845,MATCH(Input!$C$22,$B$18:$B$1845,0))-1))))</f>
        <v>289</v>
      </c>
      <c r="E916" s="52">
        <f t="shared" si="43"/>
        <v>3.4722222222223209E-3</v>
      </c>
      <c r="F916" s="164">
        <v>232153</v>
      </c>
      <c r="G916" s="163">
        <v>5890</v>
      </c>
      <c r="H916" s="48">
        <f>IF($B916&lt;Input!$C$22,"n.m.",IF($B916=Input!$C$22,100,100*(1+(G916/INDEX(G$18:G$1845,MATCH(Input!$C$22,$B$18:$B$1845,0))-1))))</f>
        <v>147.25</v>
      </c>
      <c r="I916" s="46">
        <f t="shared" si="42"/>
        <v>1.7006802721089009E-3</v>
      </c>
      <c r="J916" s="50">
        <f>IF($B916&gt;=Input!$C$22,100,"n.m.")</f>
        <v>100</v>
      </c>
    </row>
    <row r="917" spans="2:10" x14ac:dyDescent="0.15">
      <c r="B917" s="33">
        <f t="shared" si="44"/>
        <v>43297</v>
      </c>
      <c r="C917" s="160">
        <v>288</v>
      </c>
      <c r="D917" s="44">
        <f>IF($B917&lt;Input!$C$22,"n.m.",IF($B917=Input!$C$22,100,100*(1+(C917/INDEX(C$18:C$1845,MATCH(Input!$C$22,$B$18:$B$1845,0))-1))))</f>
        <v>288</v>
      </c>
      <c r="E917" s="52">
        <f t="shared" si="43"/>
        <v>3.4843205574912606E-3</v>
      </c>
      <c r="F917" s="164">
        <v>273442</v>
      </c>
      <c r="G917" s="163">
        <v>5880</v>
      </c>
      <c r="H917" s="48">
        <f>IF($B917&lt;Input!$C$22,"n.m.",IF($B917=Input!$C$22,100,100*(1+(G917/INDEX(G$18:G$1845,MATCH(Input!$C$22,$B$18:$B$1845,0))-1))))</f>
        <v>147</v>
      </c>
      <c r="I917" s="46">
        <f t="shared" si="42"/>
        <v>1.7035775127767216E-3</v>
      </c>
      <c r="J917" s="50">
        <f>IF($B917&gt;=Input!$C$22,100,"n.m.")</f>
        <v>100</v>
      </c>
    </row>
    <row r="918" spans="2:10" x14ac:dyDescent="0.15">
      <c r="B918" s="33">
        <f t="shared" si="44"/>
        <v>43296</v>
      </c>
      <c r="C918" s="160">
        <v>287</v>
      </c>
      <c r="D918" s="44">
        <f>IF($B918&lt;Input!$C$22,"n.m.",IF($B918=Input!$C$22,100,100*(1+(C918/INDEX(C$18:C$1845,MATCH(Input!$C$22,$B$18:$B$1845,0))-1))))</f>
        <v>287</v>
      </c>
      <c r="E918" s="52">
        <f t="shared" si="43"/>
        <v>3.4965034965035446E-3</v>
      </c>
      <c r="F918" s="164">
        <v>329169</v>
      </c>
      <c r="G918" s="163">
        <v>5870</v>
      </c>
      <c r="H918" s="48">
        <f>IF($B918&lt;Input!$C$22,"n.m.",IF($B918=Input!$C$22,100,100*(1+(G918/INDEX(G$18:G$1845,MATCH(Input!$C$22,$B$18:$B$1845,0))-1))))</f>
        <v>146.75</v>
      </c>
      <c r="I918" s="46">
        <f t="shared" si="42"/>
        <v>1.7064846416381396E-3</v>
      </c>
      <c r="J918" s="50">
        <f>IF($B918&gt;=Input!$C$22,100,"n.m.")</f>
        <v>100</v>
      </c>
    </row>
    <row r="919" spans="2:10" x14ac:dyDescent="0.15">
      <c r="B919" s="33">
        <f t="shared" si="44"/>
        <v>43295</v>
      </c>
      <c r="C919" s="160">
        <v>286</v>
      </c>
      <c r="D919" s="44">
        <f>IF($B919&lt;Input!$C$22,"n.m.",IF($B919=Input!$C$22,100,100*(1+(C919/INDEX(C$18:C$1845,MATCH(Input!$C$22,$B$18:$B$1845,0))-1))))</f>
        <v>286</v>
      </c>
      <c r="E919" s="52">
        <f t="shared" si="43"/>
        <v>3.5087719298245723E-3</v>
      </c>
      <c r="F919" s="164">
        <v>417240</v>
      </c>
      <c r="G919" s="163">
        <v>5860</v>
      </c>
      <c r="H919" s="48">
        <f>IF($B919&lt;Input!$C$22,"n.m.",IF($B919=Input!$C$22,100,100*(1+(G919/INDEX(G$18:G$1845,MATCH(Input!$C$22,$B$18:$B$1845,0))-1))))</f>
        <v>146.5</v>
      </c>
      <c r="I919" s="46">
        <f t="shared" si="42"/>
        <v>1.7094017094017033E-3</v>
      </c>
      <c r="J919" s="50">
        <f>IF($B919&gt;=Input!$C$22,100,"n.m.")</f>
        <v>100</v>
      </c>
    </row>
    <row r="920" spans="2:10" x14ac:dyDescent="0.15">
      <c r="B920" s="33">
        <f t="shared" si="44"/>
        <v>43294</v>
      </c>
      <c r="C920" s="160">
        <v>285</v>
      </c>
      <c r="D920" s="44">
        <f>IF($B920&lt;Input!$C$22,"n.m.",IF($B920=Input!$C$22,100,100*(1+(C920/INDEX(C$18:C$1845,MATCH(Input!$C$22,$B$18:$B$1845,0))-1))))</f>
        <v>285</v>
      </c>
      <c r="E920" s="52">
        <f t="shared" si="43"/>
        <v>3.5211267605634866E-3</v>
      </c>
      <c r="F920" s="164">
        <v>328154</v>
      </c>
      <c r="G920" s="163">
        <v>5850</v>
      </c>
      <c r="H920" s="48">
        <f>IF($B920&lt;Input!$C$22,"n.m.",IF($B920=Input!$C$22,100,100*(1+(G920/INDEX(G$18:G$1845,MATCH(Input!$C$22,$B$18:$B$1845,0))-1))))</f>
        <v>146.25</v>
      </c>
      <c r="I920" s="46">
        <f t="shared" si="42"/>
        <v>1.712328767123239E-3</v>
      </c>
      <c r="J920" s="50">
        <f>IF($B920&gt;=Input!$C$22,100,"n.m.")</f>
        <v>100</v>
      </c>
    </row>
    <row r="921" spans="2:10" x14ac:dyDescent="0.15">
      <c r="B921" s="33">
        <f t="shared" si="44"/>
        <v>43293</v>
      </c>
      <c r="C921" s="160">
        <v>284</v>
      </c>
      <c r="D921" s="44">
        <f>IF($B921&lt;Input!$C$22,"n.m.",IF($B921=Input!$C$22,100,100*(1+(C921/INDEX(C$18:C$1845,MATCH(Input!$C$22,$B$18:$B$1845,0))-1))))</f>
        <v>284</v>
      </c>
      <c r="E921" s="52">
        <f t="shared" si="43"/>
        <v>3.5335689045936647E-3</v>
      </c>
      <c r="F921" s="164">
        <v>448810</v>
      </c>
      <c r="G921" s="163">
        <v>5840</v>
      </c>
      <c r="H921" s="48">
        <f>IF($B921&lt;Input!$C$22,"n.m.",IF($B921=Input!$C$22,100,100*(1+(G921/INDEX(G$18:G$1845,MATCH(Input!$C$22,$B$18:$B$1845,0))-1))))</f>
        <v>146</v>
      </c>
      <c r="I921" s="46">
        <f t="shared" si="42"/>
        <v>1.7152658662091813E-3</v>
      </c>
      <c r="J921" s="50">
        <f>IF($B921&gt;=Input!$C$22,100,"n.m.")</f>
        <v>100</v>
      </c>
    </row>
    <row r="922" spans="2:10" x14ac:dyDescent="0.15">
      <c r="B922" s="33">
        <f t="shared" si="44"/>
        <v>43292</v>
      </c>
      <c r="C922" s="160">
        <v>283</v>
      </c>
      <c r="D922" s="44">
        <f>IF($B922&lt;Input!$C$22,"n.m.",IF($B922=Input!$C$22,100,100*(1+(C922/INDEX(C$18:C$1845,MATCH(Input!$C$22,$B$18:$B$1845,0))-1))))</f>
        <v>283</v>
      </c>
      <c r="E922" s="52">
        <f t="shared" si="43"/>
        <v>3.5460992907800915E-3</v>
      </c>
      <c r="F922" s="164">
        <v>462379</v>
      </c>
      <c r="G922" s="163">
        <v>5830</v>
      </c>
      <c r="H922" s="48">
        <f>IF($B922&lt;Input!$C$22,"n.m.",IF($B922=Input!$C$22,100,100*(1+(G922/INDEX(G$18:G$1845,MATCH(Input!$C$22,$B$18:$B$1845,0))-1))))</f>
        <v>145.75</v>
      </c>
      <c r="I922" s="46">
        <f t="shared" si="42"/>
        <v>1.7182130584192379E-3</v>
      </c>
      <c r="J922" s="50">
        <f>IF($B922&gt;=Input!$C$22,100,"n.m.")</f>
        <v>100</v>
      </c>
    </row>
    <row r="923" spans="2:10" x14ac:dyDescent="0.15">
      <c r="B923" s="33">
        <f t="shared" si="44"/>
        <v>43291</v>
      </c>
      <c r="C923" s="160">
        <v>282</v>
      </c>
      <c r="D923" s="44">
        <f>IF($B923&lt;Input!$C$22,"n.m.",IF($B923=Input!$C$22,100,100*(1+(C923/INDEX(C$18:C$1845,MATCH(Input!$C$22,$B$18:$B$1845,0))-1))))</f>
        <v>282</v>
      </c>
      <c r="E923" s="52">
        <f t="shared" si="43"/>
        <v>3.558718861210064E-3</v>
      </c>
      <c r="F923" s="164">
        <v>373043</v>
      </c>
      <c r="G923" s="163">
        <v>5820</v>
      </c>
      <c r="H923" s="48">
        <f>IF($B923&lt;Input!$C$22,"n.m.",IF($B923=Input!$C$22,100,100*(1+(G923/INDEX(G$18:G$1845,MATCH(Input!$C$22,$B$18:$B$1845,0))-1))))</f>
        <v>145.5</v>
      </c>
      <c r="I923" s="46">
        <f t="shared" si="42"/>
        <v>1.7211703958692759E-3</v>
      </c>
      <c r="J923" s="50">
        <f>IF($B923&gt;=Input!$C$22,100,"n.m.")</f>
        <v>100</v>
      </c>
    </row>
    <row r="924" spans="2:10" x14ac:dyDescent="0.15">
      <c r="B924" s="33">
        <f t="shared" si="44"/>
        <v>43290</v>
      </c>
      <c r="C924" s="160">
        <v>281</v>
      </c>
      <c r="D924" s="44">
        <f>IF($B924&lt;Input!$C$22,"n.m.",IF($B924=Input!$C$22,100,100*(1+(C924/INDEX(C$18:C$1845,MATCH(Input!$C$22,$B$18:$B$1845,0))-1))))</f>
        <v>281</v>
      </c>
      <c r="E924" s="52">
        <f t="shared" si="43"/>
        <v>3.5714285714285587E-3</v>
      </c>
      <c r="F924" s="164">
        <v>330976</v>
      </c>
      <c r="G924" s="163">
        <v>5810</v>
      </c>
      <c r="H924" s="48">
        <f>IF($B924&lt;Input!$C$22,"n.m.",IF($B924=Input!$C$22,100,100*(1+(G924/INDEX(G$18:G$1845,MATCH(Input!$C$22,$B$18:$B$1845,0))-1))))</f>
        <v>145.25</v>
      </c>
      <c r="I924" s="46">
        <f t="shared" si="42"/>
        <v>1.7241379310344307E-3</v>
      </c>
      <c r="J924" s="50">
        <f>IF($B924&gt;=Input!$C$22,100,"n.m.")</f>
        <v>100</v>
      </c>
    </row>
    <row r="925" spans="2:10" x14ac:dyDescent="0.15">
      <c r="B925" s="33">
        <f t="shared" si="44"/>
        <v>43289</v>
      </c>
      <c r="C925" s="160">
        <v>280</v>
      </c>
      <c r="D925" s="44">
        <f>IF($B925&lt;Input!$C$22,"n.m.",IF($B925=Input!$C$22,100,100*(1+(C925/INDEX(C$18:C$1845,MATCH(Input!$C$22,$B$18:$B$1845,0))-1))))</f>
        <v>280</v>
      </c>
      <c r="E925" s="52">
        <f t="shared" si="43"/>
        <v>3.5842293906809264E-3</v>
      </c>
      <c r="F925" s="164">
        <v>317729</v>
      </c>
      <c r="G925" s="163">
        <v>5800</v>
      </c>
      <c r="H925" s="48">
        <f>IF($B925&lt;Input!$C$22,"n.m.",IF($B925=Input!$C$22,100,100*(1+(G925/INDEX(G$18:G$1845,MATCH(Input!$C$22,$B$18:$B$1845,0))-1))))</f>
        <v>145</v>
      </c>
      <c r="I925" s="46">
        <f t="shared" si="42"/>
        <v>1.7271157167531026E-3</v>
      </c>
      <c r="J925" s="50">
        <f>IF($B925&gt;=Input!$C$22,100,"n.m.")</f>
        <v>100</v>
      </c>
    </row>
    <row r="926" spans="2:10" x14ac:dyDescent="0.15">
      <c r="B926" s="33">
        <f t="shared" si="44"/>
        <v>43288</v>
      </c>
      <c r="C926" s="160">
        <v>279</v>
      </c>
      <c r="D926" s="44">
        <f>IF($B926&lt;Input!$C$22,"n.m.",IF($B926=Input!$C$22,100,100*(1+(C926/INDEX(C$18:C$1845,MATCH(Input!$C$22,$B$18:$B$1845,0))-1))))</f>
        <v>279</v>
      </c>
      <c r="E926" s="52">
        <f t="shared" si="43"/>
        <v>3.597122302158251E-3</v>
      </c>
      <c r="F926" s="164">
        <v>302533</v>
      </c>
      <c r="G926" s="163">
        <v>5790</v>
      </c>
      <c r="H926" s="48">
        <f>IF($B926&lt;Input!$C$22,"n.m.",IF($B926=Input!$C$22,100,100*(1+(G926/INDEX(G$18:G$1845,MATCH(Input!$C$22,$B$18:$B$1845,0))-1))))</f>
        <v>144.75</v>
      </c>
      <c r="I926" s="46">
        <f t="shared" si="42"/>
        <v>1.7301038062282892E-3</v>
      </c>
      <c r="J926" s="50">
        <f>IF($B926&gt;=Input!$C$22,100,"n.m.")</f>
        <v>100</v>
      </c>
    </row>
    <row r="927" spans="2:10" x14ac:dyDescent="0.15">
      <c r="B927" s="33">
        <f t="shared" si="44"/>
        <v>43287</v>
      </c>
      <c r="C927" s="160">
        <v>278</v>
      </c>
      <c r="D927" s="44">
        <f>IF($B927&lt;Input!$C$22,"n.m.",IF($B927=Input!$C$22,100,100*(1+(C927/INDEX(C$18:C$1845,MATCH(Input!$C$22,$B$18:$B$1845,0))-1))))</f>
        <v>278</v>
      </c>
      <c r="E927" s="52">
        <f t="shared" si="43"/>
        <v>3.6101083032491488E-3</v>
      </c>
      <c r="F927" s="164">
        <v>483898</v>
      </c>
      <c r="G927" s="163">
        <v>5780</v>
      </c>
      <c r="H927" s="48">
        <f>IF($B927&lt;Input!$C$22,"n.m.",IF($B927=Input!$C$22,100,100*(1+(G927/INDEX(G$18:G$1845,MATCH(Input!$C$22,$B$18:$B$1845,0))-1))))</f>
        <v>144.5</v>
      </c>
      <c r="I927" s="46">
        <f t="shared" si="42"/>
        <v>1.7331022530329143E-3</v>
      </c>
      <c r="J927" s="50">
        <f>IF($B927&gt;=Input!$C$22,100,"n.m.")</f>
        <v>100</v>
      </c>
    </row>
    <row r="928" spans="2:10" x14ac:dyDescent="0.15">
      <c r="B928" s="33">
        <f t="shared" si="44"/>
        <v>43286</v>
      </c>
      <c r="C928" s="160">
        <v>277</v>
      </c>
      <c r="D928" s="44">
        <f>IF($B928&lt;Input!$C$22,"n.m.",IF($B928=Input!$C$22,100,100*(1+(C928/INDEX(C$18:C$1845,MATCH(Input!$C$22,$B$18:$B$1845,0))-1))))</f>
        <v>277</v>
      </c>
      <c r="E928" s="52">
        <f t="shared" si="43"/>
        <v>3.6231884057971175E-3</v>
      </c>
      <c r="F928" s="164">
        <v>408023</v>
      </c>
      <c r="G928" s="163">
        <v>5770</v>
      </c>
      <c r="H928" s="48">
        <f>IF($B928&lt;Input!$C$22,"n.m.",IF($B928=Input!$C$22,100,100*(1+(G928/INDEX(G$18:G$1845,MATCH(Input!$C$22,$B$18:$B$1845,0))-1))))</f>
        <v>144.25</v>
      </c>
      <c r="I928" s="46">
        <f t="shared" si="42"/>
        <v>1.7361111111111605E-3</v>
      </c>
      <c r="J928" s="50">
        <f>IF($B928&gt;=Input!$C$22,100,"n.m.")</f>
        <v>100</v>
      </c>
    </row>
    <row r="929" spans="2:10" x14ac:dyDescent="0.15">
      <c r="B929" s="33">
        <f t="shared" si="44"/>
        <v>43285</v>
      </c>
      <c r="C929" s="160">
        <v>276</v>
      </c>
      <c r="D929" s="44">
        <f>IF($B929&lt;Input!$C$22,"n.m.",IF($B929=Input!$C$22,100,100*(1+(C929/INDEX(C$18:C$1845,MATCH(Input!$C$22,$B$18:$B$1845,0))-1))))</f>
        <v>276</v>
      </c>
      <c r="E929" s="52">
        <f t="shared" si="43"/>
        <v>3.6363636363636598E-3</v>
      </c>
      <c r="F929" s="164">
        <v>327215</v>
      </c>
      <c r="G929" s="163">
        <v>5760</v>
      </c>
      <c r="H929" s="48">
        <f>IF($B929&lt;Input!$C$22,"n.m.",IF($B929=Input!$C$22,100,100*(1+(G929/INDEX(G$18:G$1845,MATCH(Input!$C$22,$B$18:$B$1845,0))-1))))</f>
        <v>144</v>
      </c>
      <c r="I929" s="46">
        <f t="shared" si="42"/>
        <v>1.7391304347826875E-3</v>
      </c>
      <c r="J929" s="50">
        <f>IF($B929&gt;=Input!$C$22,100,"n.m.")</f>
        <v>100</v>
      </c>
    </row>
    <row r="930" spans="2:10" x14ac:dyDescent="0.15">
      <c r="B930" s="33">
        <f t="shared" si="44"/>
        <v>43284</v>
      </c>
      <c r="C930" s="160">
        <v>275</v>
      </c>
      <c r="D930" s="44">
        <f>IF($B930&lt;Input!$C$22,"n.m.",IF($B930=Input!$C$22,100,100*(1+(C930/INDEX(C$18:C$1845,MATCH(Input!$C$22,$B$18:$B$1845,0))-1))))</f>
        <v>275</v>
      </c>
      <c r="E930" s="52">
        <f t="shared" si="43"/>
        <v>3.6496350364962904E-3</v>
      </c>
      <c r="F930" s="164">
        <v>406419</v>
      </c>
      <c r="G930" s="163">
        <v>5750</v>
      </c>
      <c r="H930" s="48">
        <f>IF($B930&lt;Input!$C$22,"n.m.",IF($B930=Input!$C$22,100,100*(1+(G930/INDEX(G$18:G$1845,MATCH(Input!$C$22,$B$18:$B$1845,0))-1))))</f>
        <v>143.75</v>
      </c>
      <c r="I930" s="46">
        <f t="shared" si="42"/>
        <v>1.7421602787457413E-3</v>
      </c>
      <c r="J930" s="50">
        <f>IF($B930&gt;=Input!$C$22,100,"n.m.")</f>
        <v>100</v>
      </c>
    </row>
    <row r="931" spans="2:10" x14ac:dyDescent="0.15">
      <c r="B931" s="33">
        <f t="shared" si="44"/>
        <v>43283</v>
      </c>
      <c r="C931" s="160">
        <v>274</v>
      </c>
      <c r="D931" s="44">
        <f>IF($B931&lt;Input!$C$22,"n.m.",IF($B931=Input!$C$22,100,100*(1+(C931/INDEX(C$18:C$1845,MATCH(Input!$C$22,$B$18:$B$1845,0))-1))))</f>
        <v>274</v>
      </c>
      <c r="E931" s="52">
        <f t="shared" si="43"/>
        <v>3.66300366300365E-3</v>
      </c>
      <c r="F931" s="164">
        <v>482112</v>
      </c>
      <c r="G931" s="163">
        <v>5740</v>
      </c>
      <c r="H931" s="48">
        <f>IF($B931&lt;Input!$C$22,"n.m.",IF($B931=Input!$C$22,100,100*(1+(G931/INDEX(G$18:G$1845,MATCH(Input!$C$22,$B$18:$B$1845,0))-1))))</f>
        <v>143.5</v>
      </c>
      <c r="I931" s="46">
        <f t="shared" si="42"/>
        <v>1.7452006980802626E-3</v>
      </c>
      <c r="J931" s="50">
        <f>IF($B931&gt;=Input!$C$22,100,"n.m.")</f>
        <v>100</v>
      </c>
    </row>
    <row r="932" spans="2:10" x14ac:dyDescent="0.15">
      <c r="B932" s="33">
        <f t="shared" si="44"/>
        <v>43282</v>
      </c>
      <c r="C932" s="160">
        <v>273</v>
      </c>
      <c r="D932" s="44">
        <f>IF($B932&lt;Input!$C$22,"n.m.",IF($B932=Input!$C$22,100,100*(1+(C932/INDEX(C$18:C$1845,MATCH(Input!$C$22,$B$18:$B$1845,0))-1))))</f>
        <v>273</v>
      </c>
      <c r="E932" s="52">
        <f t="shared" si="43"/>
        <v>3.6764705882352811E-3</v>
      </c>
      <c r="F932" s="164">
        <v>459639</v>
      </c>
      <c r="G932" s="163">
        <v>5730</v>
      </c>
      <c r="H932" s="48">
        <f>IF($B932&lt;Input!$C$22,"n.m.",IF($B932=Input!$C$22,100,100*(1+(G932/INDEX(G$18:G$1845,MATCH(Input!$C$22,$B$18:$B$1845,0))-1))))</f>
        <v>143.25</v>
      </c>
      <c r="I932" s="46">
        <f t="shared" si="42"/>
        <v>1.7482517482516613E-3</v>
      </c>
      <c r="J932" s="50">
        <f>IF($B932&gt;=Input!$C$22,100,"n.m.")</f>
        <v>100</v>
      </c>
    </row>
    <row r="933" spans="2:10" x14ac:dyDescent="0.15">
      <c r="B933" s="33">
        <f t="shared" si="44"/>
        <v>43281</v>
      </c>
      <c r="C933" s="160">
        <v>272</v>
      </c>
      <c r="D933" s="44">
        <f>IF($B933&lt;Input!$C$22,"n.m.",IF($B933=Input!$C$22,100,100*(1+(C933/INDEX(C$18:C$1845,MATCH(Input!$C$22,$B$18:$B$1845,0))-1))))</f>
        <v>272</v>
      </c>
      <c r="E933" s="52">
        <f t="shared" si="43"/>
        <v>3.6900369003689537E-3</v>
      </c>
      <c r="F933" s="164">
        <v>429413</v>
      </c>
      <c r="G933" s="163">
        <v>5720</v>
      </c>
      <c r="H933" s="48">
        <f>IF($B933&lt;Input!$C$22,"n.m.",IF($B933=Input!$C$22,100,100*(1+(G933/INDEX(G$18:G$1845,MATCH(Input!$C$22,$B$18:$B$1845,0))-1))))</f>
        <v>143</v>
      </c>
      <c r="I933" s="46">
        <f t="shared" si="42"/>
        <v>1.7513134851139256E-3</v>
      </c>
      <c r="J933" s="50">
        <f>IF($B933&gt;=Input!$C$22,100,"n.m.")</f>
        <v>100</v>
      </c>
    </row>
    <row r="934" spans="2:10" x14ac:dyDescent="0.15">
      <c r="B934" s="33">
        <f t="shared" si="44"/>
        <v>43280</v>
      </c>
      <c r="C934" s="160">
        <v>271</v>
      </c>
      <c r="D934" s="44">
        <f>IF($B934&lt;Input!$C$22,"n.m.",IF($B934=Input!$C$22,100,100*(1+(C934/INDEX(C$18:C$1845,MATCH(Input!$C$22,$B$18:$B$1845,0))-1))))</f>
        <v>271</v>
      </c>
      <c r="E934" s="52">
        <f t="shared" si="43"/>
        <v>3.7037037037037646E-3</v>
      </c>
      <c r="F934" s="164">
        <v>369374</v>
      </c>
      <c r="G934" s="163">
        <v>5710</v>
      </c>
      <c r="H934" s="48">
        <f>IF($B934&lt;Input!$C$22,"n.m.",IF($B934=Input!$C$22,100,100*(1+(G934/INDEX(G$18:G$1845,MATCH(Input!$C$22,$B$18:$B$1845,0))-1))))</f>
        <v>142.75</v>
      </c>
      <c r="I934" s="46">
        <f t="shared" si="42"/>
        <v>1.7543859649122862E-3</v>
      </c>
      <c r="J934" s="50">
        <f>IF($B934&gt;=Input!$C$22,100,"n.m.")</f>
        <v>100</v>
      </c>
    </row>
    <row r="935" spans="2:10" x14ac:dyDescent="0.15">
      <c r="B935" s="33">
        <f t="shared" si="44"/>
        <v>43279</v>
      </c>
      <c r="C935" s="160">
        <v>270</v>
      </c>
      <c r="D935" s="44">
        <f>IF($B935&lt;Input!$C$22,"n.m.",IF($B935=Input!$C$22,100,100*(1+(C935/INDEX(C$18:C$1845,MATCH(Input!$C$22,$B$18:$B$1845,0))-1))))</f>
        <v>270</v>
      </c>
      <c r="E935" s="52">
        <f t="shared" si="43"/>
        <v>3.7174721189590088E-3</v>
      </c>
      <c r="F935" s="164">
        <v>383449</v>
      </c>
      <c r="G935" s="163">
        <v>5700</v>
      </c>
      <c r="H935" s="48">
        <f>IF($B935&lt;Input!$C$22,"n.m.",IF($B935=Input!$C$22,100,100*(1+(G935/INDEX(G$18:G$1845,MATCH(Input!$C$22,$B$18:$B$1845,0))-1))))</f>
        <v>142.5</v>
      </c>
      <c r="I935" s="46">
        <f t="shared" si="42"/>
        <v>1.7574692442883233E-3</v>
      </c>
      <c r="J935" s="50">
        <f>IF($B935&gt;=Input!$C$22,100,"n.m.")</f>
        <v>100</v>
      </c>
    </row>
    <row r="936" spans="2:10" x14ac:dyDescent="0.15">
      <c r="B936" s="33">
        <f t="shared" si="44"/>
        <v>43278</v>
      </c>
      <c r="C936" s="160">
        <v>269</v>
      </c>
      <c r="D936" s="44">
        <f>IF($B936&lt;Input!$C$22,"n.m.",IF($B936=Input!$C$22,100,100*(1+(C936/INDEX(C$18:C$1845,MATCH(Input!$C$22,$B$18:$B$1845,0))-1))))</f>
        <v>269</v>
      </c>
      <c r="E936" s="52">
        <f t="shared" si="43"/>
        <v>3.7313432835821558E-3</v>
      </c>
      <c r="F936" s="164">
        <v>373267</v>
      </c>
      <c r="G936" s="163">
        <v>5690</v>
      </c>
      <c r="H936" s="48">
        <f>IF($B936&lt;Input!$C$22,"n.m.",IF($B936=Input!$C$22,100,100*(1+(G936/INDEX(G$18:G$1845,MATCH(Input!$C$22,$B$18:$B$1845,0))-1))))</f>
        <v>142.25</v>
      </c>
      <c r="I936" s="46">
        <f t="shared" si="42"/>
        <v>1.7605633802817433E-3</v>
      </c>
      <c r="J936" s="50">
        <f>IF($B936&gt;=Input!$C$22,100,"n.m.")</f>
        <v>100</v>
      </c>
    </row>
    <row r="937" spans="2:10" x14ac:dyDescent="0.15">
      <c r="B937" s="33">
        <f t="shared" si="44"/>
        <v>43277</v>
      </c>
      <c r="C937" s="160">
        <v>268</v>
      </c>
      <c r="D937" s="44">
        <f>IF($B937&lt;Input!$C$22,"n.m.",IF($B937=Input!$C$22,100,100*(1+(C937/INDEX(C$18:C$1845,MATCH(Input!$C$22,$B$18:$B$1845,0))-1))))</f>
        <v>268</v>
      </c>
      <c r="E937" s="52">
        <f t="shared" si="43"/>
        <v>3.7453183520599342E-3</v>
      </c>
      <c r="F937" s="164">
        <v>491671</v>
      </c>
      <c r="G937" s="163">
        <v>5680</v>
      </c>
      <c r="H937" s="48">
        <f>IF($B937&lt;Input!$C$22,"n.m.",IF($B937=Input!$C$22,100,100*(1+(G937/INDEX(G$18:G$1845,MATCH(Input!$C$22,$B$18:$B$1845,0))-1))))</f>
        <v>142</v>
      </c>
      <c r="I937" s="46">
        <f t="shared" si="42"/>
        <v>1.7636684303350414E-3</v>
      </c>
      <c r="J937" s="50">
        <f>IF($B937&gt;=Input!$C$22,100,"n.m.")</f>
        <v>100</v>
      </c>
    </row>
    <row r="938" spans="2:10" x14ac:dyDescent="0.15">
      <c r="B938" s="33">
        <f t="shared" si="44"/>
        <v>43276</v>
      </c>
      <c r="C938" s="160">
        <v>267</v>
      </c>
      <c r="D938" s="44">
        <f>IF($B938&lt;Input!$C$22,"n.m.",IF($B938=Input!$C$22,100,100*(1+(C938/INDEX(C$18:C$1845,MATCH(Input!$C$22,$B$18:$B$1845,0))-1))))</f>
        <v>267</v>
      </c>
      <c r="E938" s="52">
        <f t="shared" si="43"/>
        <v>3.759398496240518E-3</v>
      </c>
      <c r="F938" s="164">
        <v>231612</v>
      </c>
      <c r="G938" s="163">
        <v>5670</v>
      </c>
      <c r="H938" s="48">
        <f>IF($B938&lt;Input!$C$22,"n.m.",IF($B938=Input!$C$22,100,100*(1+(G938/INDEX(G$18:G$1845,MATCH(Input!$C$22,$B$18:$B$1845,0))-1))))</f>
        <v>141.75</v>
      </c>
      <c r="I938" s="46">
        <f t="shared" si="42"/>
        <v>1.7667844522968323E-3</v>
      </c>
      <c r="J938" s="50">
        <f>IF($B938&gt;=Input!$C$22,100,"n.m.")</f>
        <v>100</v>
      </c>
    </row>
    <row r="939" spans="2:10" x14ac:dyDescent="0.15">
      <c r="B939" s="33">
        <f t="shared" si="44"/>
        <v>43275</v>
      </c>
      <c r="C939" s="160">
        <v>266</v>
      </c>
      <c r="D939" s="44">
        <f>IF($B939&lt;Input!$C$22,"n.m.",IF($B939=Input!$C$22,100,100*(1+(C939/INDEX(C$18:C$1845,MATCH(Input!$C$22,$B$18:$B$1845,0))-1))))</f>
        <v>266</v>
      </c>
      <c r="E939" s="52">
        <f t="shared" si="43"/>
        <v>3.7735849056603765E-3</v>
      </c>
      <c r="F939" s="164">
        <v>438207</v>
      </c>
      <c r="G939" s="163">
        <v>5660</v>
      </c>
      <c r="H939" s="48">
        <f>IF($B939&lt;Input!$C$22,"n.m.",IF($B939=Input!$C$22,100,100*(1+(G939/INDEX(G$18:G$1845,MATCH(Input!$C$22,$B$18:$B$1845,0))-1))))</f>
        <v>141.5</v>
      </c>
      <c r="I939" s="46">
        <f t="shared" si="42"/>
        <v>1.7699115044247371E-3</v>
      </c>
      <c r="J939" s="50">
        <f>IF($B939&gt;=Input!$C$22,100,"n.m.")</f>
        <v>100</v>
      </c>
    </row>
    <row r="940" spans="2:10" x14ac:dyDescent="0.15">
      <c r="B940" s="33">
        <f t="shared" si="44"/>
        <v>43274</v>
      </c>
      <c r="C940" s="160">
        <v>265</v>
      </c>
      <c r="D940" s="44">
        <f>IF($B940&lt;Input!$C$22,"n.m.",IF($B940=Input!$C$22,100,100*(1+(C940/INDEX(C$18:C$1845,MATCH(Input!$C$22,$B$18:$B$1845,0))-1))))</f>
        <v>265</v>
      </c>
      <c r="E940" s="52">
        <f t="shared" si="43"/>
        <v>3.7878787878788955E-3</v>
      </c>
      <c r="F940" s="164">
        <v>459098</v>
      </c>
      <c r="G940" s="163">
        <v>5650</v>
      </c>
      <c r="H940" s="48">
        <f>IF($B940&lt;Input!$C$22,"n.m.",IF($B940=Input!$C$22,100,100*(1+(G940/INDEX(G$18:G$1845,MATCH(Input!$C$22,$B$18:$B$1845,0))-1))))</f>
        <v>141.25</v>
      </c>
      <c r="I940" s="46">
        <f t="shared" si="42"/>
        <v>1.7730496453900457E-3</v>
      </c>
      <c r="J940" s="50">
        <f>IF($B940&gt;=Input!$C$22,100,"n.m.")</f>
        <v>100</v>
      </c>
    </row>
    <row r="941" spans="2:10" x14ac:dyDescent="0.15">
      <c r="B941" s="33">
        <f t="shared" si="44"/>
        <v>43273</v>
      </c>
      <c r="C941" s="160">
        <v>264</v>
      </c>
      <c r="D941" s="44">
        <f>IF($B941&lt;Input!$C$22,"n.m.",IF($B941=Input!$C$22,100,100*(1+(C941/INDEX(C$18:C$1845,MATCH(Input!$C$22,$B$18:$B$1845,0))-1))))</f>
        <v>264</v>
      </c>
      <c r="E941" s="52">
        <f t="shared" si="43"/>
        <v>3.8022813688212143E-3</v>
      </c>
      <c r="F941" s="164">
        <v>499662</v>
      </c>
      <c r="G941" s="163">
        <v>5640</v>
      </c>
      <c r="H941" s="48">
        <f>IF($B941&lt;Input!$C$22,"n.m.",IF($B941=Input!$C$22,100,100*(1+(G941/INDEX(G$18:G$1845,MATCH(Input!$C$22,$B$18:$B$1845,0))-1))))</f>
        <v>141</v>
      </c>
      <c r="I941" s="46">
        <f t="shared" si="42"/>
        <v>1.7761989342806039E-3</v>
      </c>
      <c r="J941" s="50">
        <f>IF($B941&gt;=Input!$C$22,100,"n.m.")</f>
        <v>100</v>
      </c>
    </row>
    <row r="942" spans="2:10" x14ac:dyDescent="0.15">
      <c r="B942" s="33">
        <f t="shared" si="44"/>
        <v>43272</v>
      </c>
      <c r="C942" s="160">
        <v>263</v>
      </c>
      <c r="D942" s="44">
        <f>IF($B942&lt;Input!$C$22,"n.m.",IF($B942=Input!$C$22,100,100*(1+(C942/INDEX(C$18:C$1845,MATCH(Input!$C$22,$B$18:$B$1845,0))-1))))</f>
        <v>263</v>
      </c>
      <c r="E942" s="52">
        <f t="shared" si="43"/>
        <v>3.8167938931297218E-3</v>
      </c>
      <c r="F942" s="164">
        <v>453505</v>
      </c>
      <c r="G942" s="163">
        <v>5630</v>
      </c>
      <c r="H942" s="48">
        <f>IF($B942&lt;Input!$C$22,"n.m.",IF($B942=Input!$C$22,100,100*(1+(G942/INDEX(G$18:G$1845,MATCH(Input!$C$22,$B$18:$B$1845,0))-1))))</f>
        <v>140.75</v>
      </c>
      <c r="I942" s="46">
        <f t="shared" si="42"/>
        <v>1.779359430605032E-3</v>
      </c>
      <c r="J942" s="50">
        <f>IF($B942&gt;=Input!$C$22,100,"n.m.")</f>
        <v>100</v>
      </c>
    </row>
    <row r="943" spans="2:10" x14ac:dyDescent="0.15">
      <c r="B943" s="33">
        <f t="shared" si="44"/>
        <v>43271</v>
      </c>
      <c r="C943" s="160">
        <v>262</v>
      </c>
      <c r="D943" s="44">
        <f>IF($B943&lt;Input!$C$22,"n.m.",IF($B943=Input!$C$22,100,100*(1+(C943/INDEX(C$18:C$1845,MATCH(Input!$C$22,$B$18:$B$1845,0))-1))))</f>
        <v>262</v>
      </c>
      <c r="E943" s="52">
        <f t="shared" si="43"/>
        <v>3.8314176245211051E-3</v>
      </c>
      <c r="F943" s="164">
        <v>423183</v>
      </c>
      <c r="G943" s="163">
        <v>5620</v>
      </c>
      <c r="H943" s="48">
        <f>IF($B943&lt;Input!$C$22,"n.m.",IF($B943=Input!$C$22,100,100*(1+(G943/INDEX(G$18:G$1845,MATCH(Input!$C$22,$B$18:$B$1845,0))-1))))</f>
        <v>140.5</v>
      </c>
      <c r="I943" s="46">
        <f t="shared" si="42"/>
        <v>1.7825311942958333E-3</v>
      </c>
      <c r="J943" s="50">
        <f>IF($B943&gt;=Input!$C$22,100,"n.m.")</f>
        <v>100</v>
      </c>
    </row>
    <row r="944" spans="2:10" x14ac:dyDescent="0.15">
      <c r="B944" s="33">
        <f t="shared" si="44"/>
        <v>43270</v>
      </c>
      <c r="C944" s="160">
        <v>261</v>
      </c>
      <c r="D944" s="44">
        <f>IF($B944&lt;Input!$C$22,"n.m.",IF($B944=Input!$C$22,100,100*(1+(C944/INDEX(C$18:C$1845,MATCH(Input!$C$22,$B$18:$B$1845,0))-1))))</f>
        <v>261</v>
      </c>
      <c r="E944" s="52">
        <f t="shared" si="43"/>
        <v>3.8461538461538325E-3</v>
      </c>
      <c r="F944" s="164">
        <v>498124</v>
      </c>
      <c r="G944" s="163">
        <v>5610</v>
      </c>
      <c r="H944" s="48">
        <f>IF($B944&lt;Input!$C$22,"n.m.",IF($B944=Input!$C$22,100,100*(1+(G944/INDEX(G$18:G$1845,MATCH(Input!$C$22,$B$18:$B$1845,0))-1))))</f>
        <v>140.25</v>
      </c>
      <c r="I944" s="46">
        <f t="shared" si="42"/>
        <v>1.7857142857142794E-3</v>
      </c>
      <c r="J944" s="50">
        <f>IF($B944&gt;=Input!$C$22,100,"n.m.")</f>
        <v>100</v>
      </c>
    </row>
    <row r="945" spans="2:10" x14ac:dyDescent="0.15">
      <c r="B945" s="33">
        <f t="shared" si="44"/>
        <v>43269</v>
      </c>
      <c r="C945" s="160">
        <v>260</v>
      </c>
      <c r="D945" s="44">
        <f>IF($B945&lt;Input!$C$22,"n.m.",IF($B945=Input!$C$22,100,100*(1+(C945/INDEX(C$18:C$1845,MATCH(Input!$C$22,$B$18:$B$1845,0))-1))))</f>
        <v>260</v>
      </c>
      <c r="E945" s="52">
        <f t="shared" si="43"/>
        <v>3.8610038610038533E-3</v>
      </c>
      <c r="F945" s="164">
        <v>299604</v>
      </c>
      <c r="G945" s="163">
        <v>5600</v>
      </c>
      <c r="H945" s="48">
        <f>IF($B945&lt;Input!$C$22,"n.m.",IF($B945=Input!$C$22,100,100*(1+(G945/INDEX(G$18:G$1845,MATCH(Input!$C$22,$B$18:$B$1845,0))-1))))</f>
        <v>140</v>
      </c>
      <c r="I945" s="46">
        <f t="shared" si="42"/>
        <v>1.7889087656528524E-3</v>
      </c>
      <c r="J945" s="50">
        <f>IF($B945&gt;=Input!$C$22,100,"n.m.")</f>
        <v>100</v>
      </c>
    </row>
    <row r="946" spans="2:10" x14ac:dyDescent="0.15">
      <c r="B946" s="33">
        <f t="shared" si="44"/>
        <v>43268</v>
      </c>
      <c r="C946" s="160">
        <v>259</v>
      </c>
      <c r="D946" s="44">
        <f>IF($B946&lt;Input!$C$22,"n.m.",IF($B946=Input!$C$22,100,100*(1+(C946/INDEX(C$18:C$1845,MATCH(Input!$C$22,$B$18:$B$1845,0))-1))))</f>
        <v>259</v>
      </c>
      <c r="E946" s="52">
        <f t="shared" si="43"/>
        <v>3.8759689922480689E-3</v>
      </c>
      <c r="F946" s="164">
        <v>223001</v>
      </c>
      <c r="G946" s="163">
        <v>5590</v>
      </c>
      <c r="H946" s="48">
        <f>IF($B946&lt;Input!$C$22,"n.m.",IF($B946=Input!$C$22,100,100*(1+(G946/INDEX(G$18:G$1845,MATCH(Input!$C$22,$B$18:$B$1845,0))-1))))</f>
        <v>139.75</v>
      </c>
      <c r="I946" s="46">
        <f t="shared" si="42"/>
        <v>1.7921146953405742E-3</v>
      </c>
      <c r="J946" s="50">
        <f>IF($B946&gt;=Input!$C$22,100,"n.m.")</f>
        <v>100</v>
      </c>
    </row>
    <row r="947" spans="2:10" x14ac:dyDescent="0.15">
      <c r="B947" s="33">
        <f t="shared" si="44"/>
        <v>43267</v>
      </c>
      <c r="C947" s="160">
        <v>258</v>
      </c>
      <c r="D947" s="44">
        <f>IF($B947&lt;Input!$C$22,"n.m.",IF($B947=Input!$C$22,100,100*(1+(C947/INDEX(C$18:C$1845,MATCH(Input!$C$22,$B$18:$B$1845,0))-1))))</f>
        <v>258</v>
      </c>
      <c r="E947" s="52">
        <f t="shared" si="43"/>
        <v>3.8910505836575737E-3</v>
      </c>
      <c r="F947" s="164">
        <v>257948</v>
      </c>
      <c r="G947" s="163">
        <v>5580</v>
      </c>
      <c r="H947" s="48">
        <f>IF($B947&lt;Input!$C$22,"n.m.",IF($B947=Input!$C$22,100,100*(1+(G947/INDEX(G$18:G$1845,MATCH(Input!$C$22,$B$18:$B$1845,0))-1))))</f>
        <v>139.5</v>
      </c>
      <c r="I947" s="46">
        <f t="shared" si="42"/>
        <v>1.7953321364452268E-3</v>
      </c>
      <c r="J947" s="50">
        <f>IF($B947&gt;=Input!$C$22,100,"n.m.")</f>
        <v>100</v>
      </c>
    </row>
    <row r="948" spans="2:10" x14ac:dyDescent="0.15">
      <c r="B948" s="33">
        <f t="shared" si="44"/>
        <v>43266</v>
      </c>
      <c r="C948" s="160">
        <v>257</v>
      </c>
      <c r="D948" s="44">
        <f>IF($B948&lt;Input!$C$22,"n.m.",IF($B948=Input!$C$22,100,100*(1+(C948/INDEX(C$18:C$1845,MATCH(Input!$C$22,$B$18:$B$1845,0))-1))))</f>
        <v>257</v>
      </c>
      <c r="E948" s="52">
        <f t="shared" si="43"/>
        <v>3.90625E-3</v>
      </c>
      <c r="F948" s="164">
        <v>499162</v>
      </c>
      <c r="G948" s="163">
        <v>5570</v>
      </c>
      <c r="H948" s="48">
        <f>IF($B948&lt;Input!$C$22,"n.m.",IF($B948=Input!$C$22,100,100*(1+(G948/INDEX(G$18:G$1845,MATCH(Input!$C$22,$B$18:$B$1845,0))-1))))</f>
        <v>139.25</v>
      </c>
      <c r="I948" s="46">
        <f t="shared" si="42"/>
        <v>1.7985611510791255E-3</v>
      </c>
      <c r="J948" s="50">
        <f>IF($B948&gt;=Input!$C$22,100,"n.m.")</f>
        <v>100</v>
      </c>
    </row>
    <row r="949" spans="2:10" x14ac:dyDescent="0.15">
      <c r="B949" s="33">
        <f t="shared" si="44"/>
        <v>43265</v>
      </c>
      <c r="C949" s="160">
        <v>256</v>
      </c>
      <c r="D949" s="44">
        <f>IF($B949&lt;Input!$C$22,"n.m.",IF($B949=Input!$C$22,100,100*(1+(C949/INDEX(C$18:C$1845,MATCH(Input!$C$22,$B$18:$B$1845,0))-1))))</f>
        <v>256</v>
      </c>
      <c r="E949" s="52">
        <f t="shared" si="43"/>
        <v>3.9215686274509665E-3</v>
      </c>
      <c r="F949" s="164">
        <v>495928</v>
      </c>
      <c r="G949" s="163">
        <v>5560</v>
      </c>
      <c r="H949" s="48">
        <f>IF($B949&lt;Input!$C$22,"n.m.",IF($B949=Input!$C$22,100,100*(1+(G949/INDEX(G$18:G$1845,MATCH(Input!$C$22,$B$18:$B$1845,0))-1))))</f>
        <v>139</v>
      </c>
      <c r="I949" s="46">
        <f t="shared" si="42"/>
        <v>1.8018018018017834E-3</v>
      </c>
      <c r="J949" s="50">
        <f>IF($B949&gt;=Input!$C$22,100,"n.m.")</f>
        <v>100</v>
      </c>
    </row>
    <row r="950" spans="2:10" x14ac:dyDescent="0.15">
      <c r="B950" s="33">
        <f t="shared" si="44"/>
        <v>43264</v>
      </c>
      <c r="C950" s="160">
        <v>255</v>
      </c>
      <c r="D950" s="44">
        <f>IF($B950&lt;Input!$C$22,"n.m.",IF($B950=Input!$C$22,100,100*(1+(C950/INDEX(C$18:C$1845,MATCH(Input!$C$22,$B$18:$B$1845,0))-1))))</f>
        <v>254.99999999999997</v>
      </c>
      <c r="E950" s="52">
        <f t="shared" si="43"/>
        <v>3.937007874015741E-3</v>
      </c>
      <c r="F950" s="164">
        <v>486142</v>
      </c>
      <c r="G950" s="163">
        <v>5550</v>
      </c>
      <c r="H950" s="48">
        <f>IF($B950&lt;Input!$C$22,"n.m.",IF($B950=Input!$C$22,100,100*(1+(G950/INDEX(G$18:G$1845,MATCH(Input!$C$22,$B$18:$B$1845,0))-1))))</f>
        <v>138.75</v>
      </c>
      <c r="I950" s="46">
        <f t="shared" si="42"/>
        <v>1.8050541516245744E-3</v>
      </c>
      <c r="J950" s="50">
        <f>IF($B950&gt;=Input!$C$22,100,"n.m.")</f>
        <v>100</v>
      </c>
    </row>
    <row r="951" spans="2:10" x14ac:dyDescent="0.15">
      <c r="B951" s="33">
        <f t="shared" si="44"/>
        <v>43263</v>
      </c>
      <c r="C951" s="160">
        <v>254</v>
      </c>
      <c r="D951" s="44">
        <f>IF($B951&lt;Input!$C$22,"n.m.",IF($B951=Input!$C$22,100,100*(1+(C951/INDEX(C$18:C$1845,MATCH(Input!$C$22,$B$18:$B$1845,0))-1))))</f>
        <v>254</v>
      </c>
      <c r="E951" s="52">
        <f t="shared" si="43"/>
        <v>3.9525691699604515E-3</v>
      </c>
      <c r="F951" s="164">
        <v>409425</v>
      </c>
      <c r="G951" s="163">
        <v>5540</v>
      </c>
      <c r="H951" s="48">
        <f>IF($B951&lt;Input!$C$22,"n.m.",IF($B951=Input!$C$22,100,100*(1+(G951/INDEX(G$18:G$1845,MATCH(Input!$C$22,$B$18:$B$1845,0))-1))))</f>
        <v>138.5</v>
      </c>
      <c r="I951" s="46">
        <f t="shared" si="42"/>
        <v>1.8083182640145079E-3</v>
      </c>
      <c r="J951" s="50">
        <f>IF($B951&gt;=Input!$C$22,100,"n.m.")</f>
        <v>100</v>
      </c>
    </row>
    <row r="952" spans="2:10" x14ac:dyDescent="0.15">
      <c r="B952" s="33">
        <f t="shared" si="44"/>
        <v>43262</v>
      </c>
      <c r="C952" s="160">
        <v>253</v>
      </c>
      <c r="D952" s="44">
        <f>IF($B952&lt;Input!$C$22,"n.m.",IF($B952=Input!$C$22,100,100*(1+(C952/INDEX(C$18:C$1845,MATCH(Input!$C$22,$B$18:$B$1845,0))-1))))</f>
        <v>252.99999999999997</v>
      </c>
      <c r="E952" s="52">
        <f t="shared" si="43"/>
        <v>3.9682539682539542E-3</v>
      </c>
      <c r="F952" s="164">
        <v>372631</v>
      </c>
      <c r="G952" s="163">
        <v>5530</v>
      </c>
      <c r="H952" s="48">
        <f>IF($B952&lt;Input!$C$22,"n.m.",IF($B952=Input!$C$22,100,100*(1+(G952/INDEX(G$18:G$1845,MATCH(Input!$C$22,$B$18:$B$1845,0))-1))))</f>
        <v>138.25</v>
      </c>
      <c r="I952" s="46">
        <f t="shared" si="42"/>
        <v>1.8115942028984477E-3</v>
      </c>
      <c r="J952" s="50">
        <f>IF($B952&gt;=Input!$C$22,100,"n.m.")</f>
        <v>100</v>
      </c>
    </row>
    <row r="953" spans="2:10" x14ac:dyDescent="0.15">
      <c r="B953" s="33">
        <f t="shared" si="44"/>
        <v>43261</v>
      </c>
      <c r="C953" s="160">
        <v>252</v>
      </c>
      <c r="D953" s="44">
        <f>IF($B953&lt;Input!$C$22,"n.m.",IF($B953=Input!$C$22,100,100*(1+(C953/INDEX(C$18:C$1845,MATCH(Input!$C$22,$B$18:$B$1845,0))-1))))</f>
        <v>252</v>
      </c>
      <c r="E953" s="52">
        <f t="shared" si="43"/>
        <v>3.9840637450199168E-3</v>
      </c>
      <c r="F953" s="164">
        <v>288652</v>
      </c>
      <c r="G953" s="163">
        <v>5520</v>
      </c>
      <c r="H953" s="48">
        <f>IF($B953&lt;Input!$C$22,"n.m.",IF($B953=Input!$C$22,100,100*(1+(G953/INDEX(G$18:G$1845,MATCH(Input!$C$22,$B$18:$B$1845,0))-1))))</f>
        <v>138</v>
      </c>
      <c r="I953" s="46">
        <f t="shared" si="42"/>
        <v>1.814882032667775E-3</v>
      </c>
      <c r="J953" s="50">
        <f>IF($B953&gt;=Input!$C$22,100,"n.m.")</f>
        <v>100</v>
      </c>
    </row>
    <row r="954" spans="2:10" x14ac:dyDescent="0.15">
      <c r="B954" s="33">
        <f t="shared" si="44"/>
        <v>43260</v>
      </c>
      <c r="C954" s="160">
        <v>251</v>
      </c>
      <c r="D954" s="44">
        <f>IF($B954&lt;Input!$C$22,"n.m.",IF($B954=Input!$C$22,100,100*(1+(C954/INDEX(C$18:C$1845,MATCH(Input!$C$22,$B$18:$B$1845,0))-1))))</f>
        <v>250.99999999999997</v>
      </c>
      <c r="E954" s="52">
        <f t="shared" si="43"/>
        <v>4.0000000000000036E-3</v>
      </c>
      <c r="F954" s="164">
        <v>204100</v>
      </c>
      <c r="G954" s="163">
        <v>5510</v>
      </c>
      <c r="H954" s="48">
        <f>IF($B954&lt;Input!$C$22,"n.m.",IF($B954=Input!$C$22,100,100*(1+(G954/INDEX(G$18:G$1845,MATCH(Input!$C$22,$B$18:$B$1845,0))-1))))</f>
        <v>137.75</v>
      </c>
      <c r="I954" s="46">
        <f t="shared" si="42"/>
        <v>1.8181818181817189E-3</v>
      </c>
      <c r="J954" s="50">
        <f>IF($B954&gt;=Input!$C$22,100,"n.m.")</f>
        <v>100</v>
      </c>
    </row>
    <row r="955" spans="2:10" x14ac:dyDescent="0.15">
      <c r="B955" s="33">
        <f t="shared" si="44"/>
        <v>43259</v>
      </c>
      <c r="C955" s="160">
        <v>250</v>
      </c>
      <c r="D955" s="44">
        <f>IF($B955&lt;Input!$C$22,"n.m.",IF($B955=Input!$C$22,100,100*(1+(C955/INDEX(C$18:C$1845,MATCH(Input!$C$22,$B$18:$B$1845,0))-1))))</f>
        <v>250</v>
      </c>
      <c r="E955" s="52">
        <f t="shared" si="43"/>
        <v>4.0160642570281624E-3</v>
      </c>
      <c r="F955" s="164">
        <v>371919</v>
      </c>
      <c r="G955" s="163">
        <v>5500</v>
      </c>
      <c r="H955" s="48">
        <f>IF($B955&lt;Input!$C$22,"n.m.",IF($B955=Input!$C$22,100,100*(1+(G955/INDEX(G$18:G$1845,MATCH(Input!$C$22,$B$18:$B$1845,0))-1))))</f>
        <v>137.5</v>
      </c>
      <c r="I955" s="46">
        <f t="shared" si="42"/>
        <v>1.8214936247722413E-3</v>
      </c>
      <c r="J955" s="50">
        <f>IF($B955&gt;=Input!$C$22,100,"n.m.")</f>
        <v>100</v>
      </c>
    </row>
    <row r="956" spans="2:10" x14ac:dyDescent="0.15">
      <c r="B956" s="33">
        <f t="shared" si="44"/>
        <v>43258</v>
      </c>
      <c r="C956" s="160">
        <v>249</v>
      </c>
      <c r="D956" s="44">
        <f>IF($B956&lt;Input!$C$22,"n.m.",IF($B956=Input!$C$22,100,100*(1+(C956/INDEX(C$18:C$1845,MATCH(Input!$C$22,$B$18:$B$1845,0))-1))))</f>
        <v>249.00000000000003</v>
      </c>
      <c r="E956" s="52">
        <f t="shared" si="43"/>
        <v>4.0322580645162365E-3</v>
      </c>
      <c r="F956" s="164">
        <v>496745</v>
      </c>
      <c r="G956" s="163">
        <v>5490</v>
      </c>
      <c r="H956" s="48">
        <f>IF($B956&lt;Input!$C$22,"n.m.",IF($B956=Input!$C$22,100,100*(1+(G956/INDEX(G$18:G$1845,MATCH(Input!$C$22,$B$18:$B$1845,0))-1))))</f>
        <v>137.25</v>
      </c>
      <c r="I956" s="46">
        <f t="shared" si="42"/>
        <v>1.8248175182482562E-3</v>
      </c>
      <c r="J956" s="50">
        <f>IF($B956&gt;=Input!$C$22,100,"n.m.")</f>
        <v>100</v>
      </c>
    </row>
    <row r="957" spans="2:10" x14ac:dyDescent="0.15">
      <c r="B957" s="33">
        <f t="shared" si="44"/>
        <v>43257</v>
      </c>
      <c r="C957" s="160">
        <v>248</v>
      </c>
      <c r="D957" s="44">
        <f>IF($B957&lt;Input!$C$22,"n.m.",IF($B957=Input!$C$22,100,100*(1+(C957/INDEX(C$18:C$1845,MATCH(Input!$C$22,$B$18:$B$1845,0))-1))))</f>
        <v>248</v>
      </c>
      <c r="E957" s="52">
        <f t="shared" si="43"/>
        <v>4.0485829959513442E-3</v>
      </c>
      <c r="F957" s="164">
        <v>298451</v>
      </c>
      <c r="G957" s="163">
        <v>5480</v>
      </c>
      <c r="H957" s="48">
        <f>IF($B957&lt;Input!$C$22,"n.m.",IF($B957=Input!$C$22,100,100*(1+(G957/INDEX(G$18:G$1845,MATCH(Input!$C$22,$B$18:$B$1845,0))-1))))</f>
        <v>137</v>
      </c>
      <c r="I957" s="46">
        <f t="shared" si="42"/>
        <v>1.8281535648994041E-3</v>
      </c>
      <c r="J957" s="50">
        <f>IF($B957&gt;=Input!$C$22,100,"n.m.")</f>
        <v>100</v>
      </c>
    </row>
    <row r="958" spans="2:10" x14ac:dyDescent="0.15">
      <c r="B958" s="33">
        <f t="shared" si="44"/>
        <v>43256</v>
      </c>
      <c r="C958" s="160">
        <v>247</v>
      </c>
      <c r="D958" s="44">
        <f>IF($B958&lt;Input!$C$22,"n.m.",IF($B958=Input!$C$22,100,100*(1+(C958/INDEX(C$18:C$1845,MATCH(Input!$C$22,$B$18:$B$1845,0))-1))))</f>
        <v>247.00000000000003</v>
      </c>
      <c r="E958" s="52">
        <f t="shared" si="43"/>
        <v>4.0650406504065817E-3</v>
      </c>
      <c r="F958" s="164">
        <v>432589</v>
      </c>
      <c r="G958" s="163">
        <v>5470</v>
      </c>
      <c r="H958" s="48">
        <f>IF($B958&lt;Input!$C$22,"n.m.",IF($B958=Input!$C$22,100,100*(1+(G958/INDEX(G$18:G$1845,MATCH(Input!$C$22,$B$18:$B$1845,0))-1))))</f>
        <v>136.75</v>
      </c>
      <c r="I958" s="46">
        <f t="shared" si="42"/>
        <v>1.831501831501825E-3</v>
      </c>
      <c r="J958" s="50">
        <f>IF($B958&gt;=Input!$C$22,100,"n.m.")</f>
        <v>100</v>
      </c>
    </row>
    <row r="959" spans="2:10" x14ac:dyDescent="0.15">
      <c r="B959" s="33">
        <f t="shared" si="44"/>
        <v>43255</v>
      </c>
      <c r="C959" s="160">
        <v>246</v>
      </c>
      <c r="D959" s="44">
        <f>IF($B959&lt;Input!$C$22,"n.m.",IF($B959=Input!$C$22,100,100*(1+(C959/INDEX(C$18:C$1845,MATCH(Input!$C$22,$B$18:$B$1845,0))-1))))</f>
        <v>246</v>
      </c>
      <c r="E959" s="52">
        <f t="shared" si="43"/>
        <v>4.0816326530612734E-3</v>
      </c>
      <c r="F959" s="164">
        <v>459440</v>
      </c>
      <c r="G959" s="163">
        <v>5460</v>
      </c>
      <c r="H959" s="48">
        <f>IF($B959&lt;Input!$C$22,"n.m.",IF($B959=Input!$C$22,100,100*(1+(G959/INDEX(G$18:G$1845,MATCH(Input!$C$22,$B$18:$B$1845,0))-1))))</f>
        <v>136.5</v>
      </c>
      <c r="I959" s="46">
        <f t="shared" si="42"/>
        <v>1.8348623853210455E-3</v>
      </c>
      <c r="J959" s="50">
        <f>IF($B959&gt;=Input!$C$22,100,"n.m.")</f>
        <v>100</v>
      </c>
    </row>
    <row r="960" spans="2:10" x14ac:dyDescent="0.15">
      <c r="B960" s="33">
        <f t="shared" si="44"/>
        <v>43254</v>
      </c>
      <c r="C960" s="160">
        <v>245</v>
      </c>
      <c r="D960" s="44">
        <f>IF($B960&lt;Input!$C$22,"n.m.",IF($B960=Input!$C$22,100,100*(1+(C960/INDEX(C$18:C$1845,MATCH(Input!$C$22,$B$18:$B$1845,0))-1))))</f>
        <v>245.00000000000003</v>
      </c>
      <c r="E960" s="52">
        <f t="shared" si="43"/>
        <v>4.098360655737654E-3</v>
      </c>
      <c r="F960" s="164">
        <v>320417</v>
      </c>
      <c r="G960" s="163">
        <v>5450</v>
      </c>
      <c r="H960" s="48">
        <f>IF($B960&lt;Input!$C$22,"n.m.",IF($B960=Input!$C$22,100,100*(1+(G960/INDEX(G$18:G$1845,MATCH(Input!$C$22,$B$18:$B$1845,0))-1))))</f>
        <v>136.25</v>
      </c>
      <c r="I960" s="46">
        <f t="shared" si="42"/>
        <v>1.8382352941177516E-3</v>
      </c>
      <c r="J960" s="50">
        <f>IF($B960&gt;=Input!$C$22,100,"n.m.")</f>
        <v>100</v>
      </c>
    </row>
    <row r="961" spans="2:10" x14ac:dyDescent="0.15">
      <c r="B961" s="33">
        <f t="shared" si="44"/>
        <v>43253</v>
      </c>
      <c r="C961" s="160">
        <v>244</v>
      </c>
      <c r="D961" s="44">
        <f>IF($B961&lt;Input!$C$22,"n.m.",IF($B961=Input!$C$22,100,100*(1+(C961/INDEX(C$18:C$1845,MATCH(Input!$C$22,$B$18:$B$1845,0))-1))))</f>
        <v>244</v>
      </c>
      <c r="E961" s="52">
        <f t="shared" si="43"/>
        <v>4.115226337448652E-3</v>
      </c>
      <c r="F961" s="164">
        <v>319591</v>
      </c>
      <c r="G961" s="163">
        <v>5440</v>
      </c>
      <c r="H961" s="48">
        <f>IF($B961&lt;Input!$C$22,"n.m.",IF($B961=Input!$C$22,100,100*(1+(G961/INDEX(G$18:G$1845,MATCH(Input!$C$22,$B$18:$B$1845,0))-1))))</f>
        <v>136</v>
      </c>
      <c r="I961" s="46">
        <f t="shared" si="42"/>
        <v>1.8416206261511192E-3</v>
      </c>
      <c r="J961" s="50">
        <f>IF($B961&gt;=Input!$C$22,100,"n.m.")</f>
        <v>100</v>
      </c>
    </row>
    <row r="962" spans="2:10" x14ac:dyDescent="0.15">
      <c r="B962" s="33">
        <f t="shared" si="44"/>
        <v>43252</v>
      </c>
      <c r="C962" s="160">
        <v>243</v>
      </c>
      <c r="D962" s="44">
        <f>IF($B962&lt;Input!$C$22,"n.m.",IF($B962=Input!$C$22,100,100*(1+(C962/INDEX(C$18:C$1845,MATCH(Input!$C$22,$B$18:$B$1845,0))-1))))</f>
        <v>243.00000000000003</v>
      </c>
      <c r="E962" s="52">
        <f t="shared" si="43"/>
        <v>4.1322314049587749E-3</v>
      </c>
      <c r="F962" s="164">
        <v>338600</v>
      </c>
      <c r="G962" s="163">
        <v>5430</v>
      </c>
      <c r="H962" s="48">
        <f>IF($B962&lt;Input!$C$22,"n.m.",IF($B962=Input!$C$22,100,100*(1+(G962/INDEX(G$18:G$1845,MATCH(Input!$C$22,$B$18:$B$1845,0))-1))))</f>
        <v>135.75</v>
      </c>
      <c r="I962" s="46">
        <f t="shared" si="42"/>
        <v>1.8450184501845879E-3</v>
      </c>
      <c r="J962" s="50">
        <f>IF($B962&gt;=Input!$C$22,100,"n.m.")</f>
        <v>100</v>
      </c>
    </row>
    <row r="963" spans="2:10" x14ac:dyDescent="0.15">
      <c r="B963" s="33">
        <f t="shared" si="44"/>
        <v>43251</v>
      </c>
      <c r="C963" s="160">
        <v>242</v>
      </c>
      <c r="D963" s="44">
        <f>IF($B963&lt;Input!$C$22,"n.m.",IF($B963=Input!$C$22,100,100*(1+(C963/INDEX(C$18:C$1845,MATCH(Input!$C$22,$B$18:$B$1845,0))-1))))</f>
        <v>242</v>
      </c>
      <c r="E963" s="52">
        <f t="shared" si="43"/>
        <v>4.1493775933609811E-3</v>
      </c>
      <c r="F963" s="164">
        <v>232838</v>
      </c>
      <c r="G963" s="163">
        <v>5420</v>
      </c>
      <c r="H963" s="48">
        <f>IF($B963&lt;Input!$C$22,"n.m.",IF($B963=Input!$C$22,100,100*(1+(G963/INDEX(G$18:G$1845,MATCH(Input!$C$22,$B$18:$B$1845,0))-1))))</f>
        <v>135.5</v>
      </c>
      <c r="I963" s="46">
        <f t="shared" si="42"/>
        <v>1.848428835489857E-3</v>
      </c>
      <c r="J963" s="50">
        <f>IF($B963&gt;=Input!$C$22,100,"n.m.")</f>
        <v>100</v>
      </c>
    </row>
    <row r="964" spans="2:10" x14ac:dyDescent="0.15">
      <c r="B964" s="33">
        <f t="shared" si="44"/>
        <v>43250</v>
      </c>
      <c r="C964" s="160">
        <v>241</v>
      </c>
      <c r="D964" s="44">
        <f>IF($B964&lt;Input!$C$22,"n.m.",IF($B964=Input!$C$22,100,100*(1+(C964/INDEX(C$18:C$1845,MATCH(Input!$C$22,$B$18:$B$1845,0))-1))))</f>
        <v>241</v>
      </c>
      <c r="E964" s="52">
        <f t="shared" si="43"/>
        <v>4.1666666666666519E-3</v>
      </c>
      <c r="F964" s="164">
        <v>297645</v>
      </c>
      <c r="G964" s="163">
        <v>5410</v>
      </c>
      <c r="H964" s="48">
        <f>IF($B964&lt;Input!$C$22,"n.m.",IF($B964=Input!$C$22,100,100*(1+(G964/INDEX(G$18:G$1845,MATCH(Input!$C$22,$B$18:$B$1845,0))-1))))</f>
        <v>135.25</v>
      </c>
      <c r="I964" s="46">
        <f t="shared" si="42"/>
        <v>1.8518518518517713E-3</v>
      </c>
      <c r="J964" s="50">
        <f>IF($B964&gt;=Input!$C$22,100,"n.m.")</f>
        <v>100</v>
      </c>
    </row>
    <row r="965" spans="2:10" x14ac:dyDescent="0.15">
      <c r="B965" s="33">
        <f t="shared" si="44"/>
        <v>43249</v>
      </c>
      <c r="C965" s="160">
        <v>240</v>
      </c>
      <c r="D965" s="44">
        <f>IF($B965&lt;Input!$C$22,"n.m.",IF($B965=Input!$C$22,100,100*(1+(C965/INDEX(C$18:C$1845,MATCH(Input!$C$22,$B$18:$B$1845,0))-1))))</f>
        <v>240</v>
      </c>
      <c r="E965" s="52">
        <f t="shared" si="43"/>
        <v>4.1841004184099972E-3</v>
      </c>
      <c r="F965" s="164">
        <v>252046</v>
      </c>
      <c r="G965" s="163">
        <v>5400</v>
      </c>
      <c r="H965" s="48">
        <f>IF($B965&lt;Input!$C$22,"n.m.",IF($B965=Input!$C$22,100,100*(1+(G965/INDEX(G$18:G$1845,MATCH(Input!$C$22,$B$18:$B$1845,0))-1))))</f>
        <v>135</v>
      </c>
      <c r="I965" s="46">
        <f t="shared" si="42"/>
        <v>1.8552875695732052E-3</v>
      </c>
      <c r="J965" s="50">
        <f>IF($B965&gt;=Input!$C$22,100,"n.m.")</f>
        <v>100</v>
      </c>
    </row>
    <row r="966" spans="2:10" x14ac:dyDescent="0.15">
      <c r="B966" s="33">
        <f t="shared" si="44"/>
        <v>43248</v>
      </c>
      <c r="C966" s="160">
        <v>239</v>
      </c>
      <c r="D966" s="44">
        <f>IF($B966&lt;Input!$C$22,"n.m.",IF($B966=Input!$C$22,100,100*(1+(C966/INDEX(C$18:C$1845,MATCH(Input!$C$22,$B$18:$B$1845,0))-1))))</f>
        <v>239</v>
      </c>
      <c r="E966" s="52">
        <f t="shared" si="43"/>
        <v>4.2016806722688926E-3</v>
      </c>
      <c r="F966" s="164">
        <v>292986</v>
      </c>
      <c r="G966" s="163">
        <v>5390</v>
      </c>
      <c r="H966" s="48">
        <f>IF($B966&lt;Input!$C$22,"n.m.",IF($B966=Input!$C$22,100,100*(1+(G966/INDEX(G$18:G$1845,MATCH(Input!$C$22,$B$18:$B$1845,0))-1))))</f>
        <v>134.75</v>
      </c>
      <c r="I966" s="46">
        <f t="shared" si="42"/>
        <v>1.8587360594795044E-3</v>
      </c>
      <c r="J966" s="50">
        <f>IF($B966&gt;=Input!$C$22,100,"n.m.")</f>
        <v>100</v>
      </c>
    </row>
    <row r="967" spans="2:10" x14ac:dyDescent="0.15">
      <c r="B967" s="33">
        <f t="shared" si="44"/>
        <v>43247</v>
      </c>
      <c r="C967" s="160">
        <v>238</v>
      </c>
      <c r="D967" s="44">
        <f>IF($B967&lt;Input!$C$22,"n.m.",IF($B967=Input!$C$22,100,100*(1+(C967/INDEX(C$18:C$1845,MATCH(Input!$C$22,$B$18:$B$1845,0))-1))))</f>
        <v>238</v>
      </c>
      <c r="E967" s="52">
        <f t="shared" si="43"/>
        <v>4.2194092827003704E-3</v>
      </c>
      <c r="F967" s="164">
        <v>213867</v>
      </c>
      <c r="G967" s="163">
        <v>5380</v>
      </c>
      <c r="H967" s="48">
        <f>IF($B967&lt;Input!$C$22,"n.m.",IF($B967=Input!$C$22,100,100*(1+(G967/INDEX(G$18:G$1845,MATCH(Input!$C$22,$B$18:$B$1845,0))-1))))</f>
        <v>134.5</v>
      </c>
      <c r="I967" s="46">
        <f t="shared" si="42"/>
        <v>1.8621973929235924E-3</v>
      </c>
      <c r="J967" s="50">
        <f>IF($B967&gt;=Input!$C$22,100,"n.m.")</f>
        <v>100</v>
      </c>
    </row>
    <row r="968" spans="2:10" x14ac:dyDescent="0.15">
      <c r="B968" s="33">
        <f t="shared" si="44"/>
        <v>43246</v>
      </c>
      <c r="C968" s="160">
        <v>237</v>
      </c>
      <c r="D968" s="44">
        <f>IF($B968&lt;Input!$C$22,"n.m.",IF($B968=Input!$C$22,100,100*(1+(C968/INDEX(C$18:C$1845,MATCH(Input!$C$22,$B$18:$B$1845,0))-1))))</f>
        <v>237</v>
      </c>
      <c r="E968" s="52">
        <f t="shared" si="43"/>
        <v>4.237288135593209E-3</v>
      </c>
      <c r="F968" s="164">
        <v>285745</v>
      </c>
      <c r="G968" s="163">
        <v>5370</v>
      </c>
      <c r="H968" s="48">
        <f>IF($B968&lt;Input!$C$22,"n.m.",IF($B968=Input!$C$22,100,100*(1+(G968/INDEX(G$18:G$1845,MATCH(Input!$C$22,$B$18:$B$1845,0))-1))))</f>
        <v>134.25</v>
      </c>
      <c r="I968" s="46">
        <f t="shared" si="42"/>
        <v>1.8656716417910779E-3</v>
      </c>
      <c r="J968" s="50">
        <f>IF($B968&gt;=Input!$C$22,100,"n.m.")</f>
        <v>100</v>
      </c>
    </row>
    <row r="969" spans="2:10" x14ac:dyDescent="0.15">
      <c r="B969" s="33">
        <f t="shared" si="44"/>
        <v>43245</v>
      </c>
      <c r="C969" s="160">
        <v>236</v>
      </c>
      <c r="D969" s="44">
        <f>IF($B969&lt;Input!$C$22,"n.m.",IF($B969=Input!$C$22,100,100*(1+(C969/INDEX(C$18:C$1845,MATCH(Input!$C$22,$B$18:$B$1845,0))-1))))</f>
        <v>236</v>
      </c>
      <c r="E969" s="52">
        <f t="shared" si="43"/>
        <v>4.2553191489360653E-3</v>
      </c>
      <c r="F969" s="164">
        <v>367202</v>
      </c>
      <c r="G969" s="163">
        <v>5360</v>
      </c>
      <c r="H969" s="48">
        <f>IF($B969&lt;Input!$C$22,"n.m.",IF($B969=Input!$C$22,100,100*(1+(G969/INDEX(G$18:G$1845,MATCH(Input!$C$22,$B$18:$B$1845,0))-1))))</f>
        <v>134</v>
      </c>
      <c r="I969" s="46">
        <f t="shared" si="42"/>
        <v>1.8691588785046953E-3</v>
      </c>
      <c r="J969" s="50">
        <f>IF($B969&gt;=Input!$C$22,100,"n.m.")</f>
        <v>100</v>
      </c>
    </row>
    <row r="970" spans="2:10" x14ac:dyDescent="0.15">
      <c r="B970" s="33">
        <f t="shared" si="44"/>
        <v>43244</v>
      </c>
      <c r="C970" s="160">
        <v>235</v>
      </c>
      <c r="D970" s="44">
        <f>IF($B970&lt;Input!$C$22,"n.m.",IF($B970=Input!$C$22,100,100*(1+(C970/INDEX(C$18:C$1845,MATCH(Input!$C$22,$B$18:$B$1845,0))-1))))</f>
        <v>235</v>
      </c>
      <c r="E970" s="52">
        <f t="shared" si="43"/>
        <v>4.2735042735042583E-3</v>
      </c>
      <c r="F970" s="164">
        <v>326184</v>
      </c>
      <c r="G970" s="163">
        <v>5350</v>
      </c>
      <c r="H970" s="48">
        <f>IF($B970&lt;Input!$C$22,"n.m.",IF($B970=Input!$C$22,100,100*(1+(G970/INDEX(G$18:G$1845,MATCH(Input!$C$22,$B$18:$B$1845,0))-1))))</f>
        <v>133.75</v>
      </c>
      <c r="I970" s="46">
        <f t="shared" si="42"/>
        <v>1.8726591760298561E-3</v>
      </c>
      <c r="J970" s="50">
        <f>IF($B970&gt;=Input!$C$22,100,"n.m.")</f>
        <v>100</v>
      </c>
    </row>
    <row r="971" spans="2:10" x14ac:dyDescent="0.15">
      <c r="B971" s="33">
        <f t="shared" si="44"/>
        <v>43243</v>
      </c>
      <c r="C971" s="160">
        <v>234</v>
      </c>
      <c r="D971" s="44">
        <f>IF($B971&lt;Input!$C$22,"n.m.",IF($B971=Input!$C$22,100,100*(1+(C971/INDEX(C$18:C$1845,MATCH(Input!$C$22,$B$18:$B$1845,0))-1))))</f>
        <v>234</v>
      </c>
      <c r="E971" s="52">
        <f t="shared" si="43"/>
        <v>4.2918454935623185E-3</v>
      </c>
      <c r="F971" s="164">
        <v>488820</v>
      </c>
      <c r="G971" s="163">
        <v>5340</v>
      </c>
      <c r="H971" s="48">
        <f>IF($B971&lt;Input!$C$22,"n.m.",IF($B971=Input!$C$22,100,100*(1+(G971/INDEX(G$18:G$1845,MATCH(Input!$C$22,$B$18:$B$1845,0))-1))))</f>
        <v>133.5</v>
      </c>
      <c r="I971" s="46">
        <f t="shared" si="42"/>
        <v>1.8761726078799779E-3</v>
      </c>
      <c r="J971" s="50">
        <f>IF($B971&gt;=Input!$C$22,100,"n.m.")</f>
        <v>100</v>
      </c>
    </row>
    <row r="972" spans="2:10" x14ac:dyDescent="0.15">
      <c r="B972" s="33">
        <f t="shared" si="44"/>
        <v>43242</v>
      </c>
      <c r="C972" s="160">
        <v>233</v>
      </c>
      <c r="D972" s="44">
        <f>IF($B972&lt;Input!$C$22,"n.m.",IF($B972=Input!$C$22,100,100*(1+(C972/INDEX(C$18:C$1845,MATCH(Input!$C$22,$B$18:$B$1845,0))-1))))</f>
        <v>233</v>
      </c>
      <c r="E972" s="52">
        <f t="shared" si="43"/>
        <v>4.3103448275862988E-3</v>
      </c>
      <c r="F972" s="164">
        <v>304301</v>
      </c>
      <c r="G972" s="163">
        <v>5330</v>
      </c>
      <c r="H972" s="48">
        <f>IF($B972&lt;Input!$C$22,"n.m.",IF($B972=Input!$C$22,100,100*(1+(G972/INDEX(G$18:G$1845,MATCH(Input!$C$22,$B$18:$B$1845,0))-1))))</f>
        <v>133.25</v>
      </c>
      <c r="I972" s="46">
        <f t="shared" si="42"/>
        <v>1.879699248120259E-3</v>
      </c>
      <c r="J972" s="50">
        <f>IF($B972&gt;=Input!$C$22,100,"n.m.")</f>
        <v>100</v>
      </c>
    </row>
    <row r="973" spans="2:10" x14ac:dyDescent="0.15">
      <c r="B973" s="33">
        <f t="shared" si="44"/>
        <v>43241</v>
      </c>
      <c r="C973" s="160">
        <v>232</v>
      </c>
      <c r="D973" s="44">
        <f>IF($B973&lt;Input!$C$22,"n.m.",IF($B973=Input!$C$22,100,100*(1+(C973/INDEX(C$18:C$1845,MATCH(Input!$C$22,$B$18:$B$1845,0))-1))))</f>
        <v>231.99999999999997</v>
      </c>
      <c r="E973" s="52">
        <f t="shared" si="43"/>
        <v>4.3290043290042934E-3</v>
      </c>
      <c r="F973" s="164">
        <v>297907</v>
      </c>
      <c r="G973" s="163">
        <v>5320</v>
      </c>
      <c r="H973" s="48">
        <f>IF($B973&lt;Input!$C$22,"n.m.",IF($B973=Input!$C$22,100,100*(1+(G973/INDEX(G$18:G$1845,MATCH(Input!$C$22,$B$18:$B$1845,0))-1))))</f>
        <v>133</v>
      </c>
      <c r="I973" s="46">
        <f t="shared" si="42"/>
        <v>1.8832391713747842E-3</v>
      </c>
      <c r="J973" s="50">
        <f>IF($B973&gt;=Input!$C$22,100,"n.m.")</f>
        <v>100</v>
      </c>
    </row>
    <row r="974" spans="2:10" x14ac:dyDescent="0.15">
      <c r="B974" s="33">
        <f t="shared" si="44"/>
        <v>43240</v>
      </c>
      <c r="C974" s="160">
        <v>231</v>
      </c>
      <c r="D974" s="44">
        <f>IF($B974&lt;Input!$C$22,"n.m.",IF($B974=Input!$C$22,100,100*(1+(C974/INDEX(C$18:C$1845,MATCH(Input!$C$22,$B$18:$B$1845,0))-1))))</f>
        <v>231</v>
      </c>
      <c r="E974" s="52">
        <f t="shared" si="43"/>
        <v>4.3478260869564966E-3</v>
      </c>
      <c r="F974" s="164">
        <v>469506</v>
      </c>
      <c r="G974" s="163">
        <v>5310</v>
      </c>
      <c r="H974" s="48">
        <f>IF($B974&lt;Input!$C$22,"n.m.",IF($B974=Input!$C$22,100,100*(1+(G974/INDEX(G$18:G$1845,MATCH(Input!$C$22,$B$18:$B$1845,0))-1))))</f>
        <v>132.75</v>
      </c>
      <c r="I974" s="46">
        <f t="shared" si="42"/>
        <v>1.8867924528302993E-3</v>
      </c>
      <c r="J974" s="50">
        <f>IF($B974&gt;=Input!$C$22,100,"n.m.")</f>
        <v>100</v>
      </c>
    </row>
    <row r="975" spans="2:10" x14ac:dyDescent="0.15">
      <c r="B975" s="33">
        <f t="shared" si="44"/>
        <v>43239</v>
      </c>
      <c r="C975" s="160">
        <v>230</v>
      </c>
      <c r="D975" s="44">
        <f>IF($B975&lt;Input!$C$22,"n.m.",IF($B975=Input!$C$22,100,100*(1+(C975/INDEX(C$18:C$1845,MATCH(Input!$C$22,$B$18:$B$1845,0))-1))))</f>
        <v>229.99999999999997</v>
      </c>
      <c r="E975" s="52">
        <f t="shared" si="43"/>
        <v>4.366812227074135E-3</v>
      </c>
      <c r="F975" s="164">
        <v>218036</v>
      </c>
      <c r="G975" s="163">
        <v>5300</v>
      </c>
      <c r="H975" s="48">
        <f>IF($B975&lt;Input!$C$22,"n.m.",IF($B975=Input!$C$22,100,100*(1+(G975/INDEX(G$18:G$1845,MATCH(Input!$C$22,$B$18:$B$1845,0))-1))))</f>
        <v>132.5</v>
      </c>
      <c r="I975" s="46">
        <f t="shared" si="42"/>
        <v>1.890359168241984E-3</v>
      </c>
      <c r="J975" s="50">
        <f>IF($B975&gt;=Input!$C$22,100,"n.m.")</f>
        <v>100</v>
      </c>
    </row>
    <row r="976" spans="2:10" x14ac:dyDescent="0.15">
      <c r="B976" s="33">
        <f t="shared" si="44"/>
        <v>43238</v>
      </c>
      <c r="C976" s="160">
        <v>229</v>
      </c>
      <c r="D976" s="44">
        <f>IF($B976&lt;Input!$C$22,"n.m.",IF($B976=Input!$C$22,100,100*(1+(C976/INDEX(C$18:C$1845,MATCH(Input!$C$22,$B$18:$B$1845,0))-1))))</f>
        <v>229</v>
      </c>
      <c r="E976" s="52">
        <f t="shared" si="43"/>
        <v>4.3859649122806044E-3</v>
      </c>
      <c r="F976" s="164">
        <v>486484</v>
      </c>
      <c r="G976" s="163">
        <v>5290</v>
      </c>
      <c r="H976" s="48">
        <f>IF($B976&lt;Input!$C$22,"n.m.",IF($B976=Input!$C$22,100,100*(1+(G976/INDEX(G$18:G$1845,MATCH(Input!$C$22,$B$18:$B$1845,0))-1))))</f>
        <v>132.25</v>
      </c>
      <c r="I976" s="46">
        <f t="shared" si="42"/>
        <v>1.8939393939394478E-3</v>
      </c>
      <c r="J976" s="50">
        <f>IF($B976&gt;=Input!$C$22,100,"n.m.")</f>
        <v>100</v>
      </c>
    </row>
    <row r="977" spans="2:10" x14ac:dyDescent="0.15">
      <c r="B977" s="33">
        <f t="shared" si="44"/>
        <v>43237</v>
      </c>
      <c r="C977" s="160">
        <v>228</v>
      </c>
      <c r="D977" s="44">
        <f>IF($B977&lt;Input!$C$22,"n.m.",IF($B977=Input!$C$22,100,100*(1+(C977/INDEX(C$18:C$1845,MATCH(Input!$C$22,$B$18:$B$1845,0))-1))))</f>
        <v>227.99999999999997</v>
      </c>
      <c r="E977" s="52">
        <f t="shared" si="43"/>
        <v>4.405286343612369E-3</v>
      </c>
      <c r="F977" s="164">
        <v>430888</v>
      </c>
      <c r="G977" s="163">
        <v>5280</v>
      </c>
      <c r="H977" s="48">
        <f>IF($B977&lt;Input!$C$22,"n.m.",IF($B977=Input!$C$22,100,100*(1+(G977/INDEX(G$18:G$1845,MATCH(Input!$C$22,$B$18:$B$1845,0))-1))))</f>
        <v>132</v>
      </c>
      <c r="I977" s="46">
        <f t="shared" si="42"/>
        <v>1.8975332068311701E-3</v>
      </c>
      <c r="J977" s="50">
        <f>IF($B977&gt;=Input!$C$22,100,"n.m.")</f>
        <v>100</v>
      </c>
    </row>
    <row r="978" spans="2:10" x14ac:dyDescent="0.15">
      <c r="B978" s="33">
        <f t="shared" si="44"/>
        <v>43236</v>
      </c>
      <c r="C978" s="160">
        <v>227</v>
      </c>
      <c r="D978" s="44">
        <f>IF($B978&lt;Input!$C$22,"n.m.",IF($B978=Input!$C$22,100,100*(1+(C978/INDEX(C$18:C$1845,MATCH(Input!$C$22,$B$18:$B$1845,0))-1))))</f>
        <v>227</v>
      </c>
      <c r="E978" s="52">
        <f t="shared" si="43"/>
        <v>4.4247787610618428E-3</v>
      </c>
      <c r="F978" s="164">
        <v>324129</v>
      </c>
      <c r="G978" s="163">
        <v>5270</v>
      </c>
      <c r="H978" s="48">
        <f>IF($B978&lt;Input!$C$22,"n.m.",IF($B978=Input!$C$22,100,100*(1+(G978/INDEX(G$18:G$1845,MATCH(Input!$C$22,$B$18:$B$1845,0))-1))))</f>
        <v>131.75</v>
      </c>
      <c r="I978" s="46">
        <f t="shared" ref="I978:I1041" si="45">G978/G979-1</f>
        <v>1.9011406844107182E-3</v>
      </c>
      <c r="J978" s="50">
        <f>IF($B978&gt;=Input!$C$22,100,"n.m.")</f>
        <v>100</v>
      </c>
    </row>
    <row r="979" spans="2:10" x14ac:dyDescent="0.15">
      <c r="B979" s="33">
        <f t="shared" si="44"/>
        <v>43235</v>
      </c>
      <c r="C979" s="160">
        <v>226</v>
      </c>
      <c r="D979" s="44">
        <f>IF($B979&lt;Input!$C$22,"n.m.",IF($B979=Input!$C$22,100,100*(1+(C979/INDEX(C$18:C$1845,MATCH(Input!$C$22,$B$18:$B$1845,0))-1))))</f>
        <v>225.99999999999997</v>
      </c>
      <c r="E979" s="52">
        <f t="shared" ref="E979:E1042" si="46">C979/C980-1</f>
        <v>4.4444444444444731E-3</v>
      </c>
      <c r="F979" s="164">
        <v>292294</v>
      </c>
      <c r="G979" s="163">
        <v>5260</v>
      </c>
      <c r="H979" s="48">
        <f>IF($B979&lt;Input!$C$22,"n.m.",IF($B979=Input!$C$22,100,100*(1+(G979/INDEX(G$18:G$1845,MATCH(Input!$C$22,$B$18:$B$1845,0))-1))))</f>
        <v>131.5</v>
      </c>
      <c r="I979" s="46">
        <f t="shared" si="45"/>
        <v>1.9047619047618536E-3</v>
      </c>
      <c r="J979" s="50">
        <f>IF($B979&gt;=Input!$C$22,100,"n.m.")</f>
        <v>100</v>
      </c>
    </row>
    <row r="980" spans="2:10" x14ac:dyDescent="0.15">
      <c r="B980" s="33">
        <f t="shared" ref="B980:B1043" si="47">B979-1</f>
        <v>43234</v>
      </c>
      <c r="C980" s="160">
        <v>225</v>
      </c>
      <c r="D980" s="44">
        <f>IF($B980&lt;Input!$C$22,"n.m.",IF($B980=Input!$C$22,100,100*(1+(C980/INDEX(C$18:C$1845,MATCH(Input!$C$22,$B$18:$B$1845,0))-1))))</f>
        <v>225</v>
      </c>
      <c r="E980" s="52">
        <f t="shared" si="46"/>
        <v>4.4642857142858094E-3</v>
      </c>
      <c r="F980" s="164">
        <v>434252</v>
      </c>
      <c r="G980" s="163">
        <v>5250</v>
      </c>
      <c r="H980" s="48">
        <f>IF($B980&lt;Input!$C$22,"n.m.",IF($B980=Input!$C$22,100,100*(1+(G980/INDEX(G$18:G$1845,MATCH(Input!$C$22,$B$18:$B$1845,0))-1))))</f>
        <v>131.25</v>
      </c>
      <c r="I980" s="46">
        <f t="shared" si="45"/>
        <v>1.9083969465649719E-3</v>
      </c>
      <c r="J980" s="50">
        <f>IF($B980&gt;=Input!$C$22,100,"n.m.")</f>
        <v>100</v>
      </c>
    </row>
    <row r="981" spans="2:10" x14ac:dyDescent="0.15">
      <c r="B981" s="33">
        <f t="shared" si="47"/>
        <v>43233</v>
      </c>
      <c r="C981" s="160">
        <v>224</v>
      </c>
      <c r="D981" s="44">
        <f>IF($B981&lt;Input!$C$22,"n.m.",IF($B981=Input!$C$22,100,100*(1+(C981/INDEX(C$18:C$1845,MATCH(Input!$C$22,$B$18:$B$1845,0))-1))))</f>
        <v>224.00000000000003</v>
      </c>
      <c r="E981" s="52">
        <f t="shared" si="46"/>
        <v>4.484304932735439E-3</v>
      </c>
      <c r="F981" s="164">
        <v>204535</v>
      </c>
      <c r="G981" s="163">
        <v>5240</v>
      </c>
      <c r="H981" s="48">
        <f>IF($B981&lt;Input!$C$22,"n.m.",IF($B981=Input!$C$22,100,100*(1+(G981/INDEX(G$18:G$1845,MATCH(Input!$C$22,$B$18:$B$1845,0))-1))))</f>
        <v>131</v>
      </c>
      <c r="I981" s="46">
        <f t="shared" si="45"/>
        <v>1.9120458891013214E-3</v>
      </c>
      <c r="J981" s="50">
        <f>IF($B981&gt;=Input!$C$22,100,"n.m.")</f>
        <v>100</v>
      </c>
    </row>
    <row r="982" spans="2:10" x14ac:dyDescent="0.15">
      <c r="B982" s="33">
        <f t="shared" si="47"/>
        <v>43232</v>
      </c>
      <c r="C982" s="160">
        <v>223</v>
      </c>
      <c r="D982" s="44">
        <f>IF($B982&lt;Input!$C$22,"n.m.",IF($B982=Input!$C$22,100,100*(1+(C982/INDEX(C$18:C$1845,MATCH(Input!$C$22,$B$18:$B$1845,0))-1))))</f>
        <v>223</v>
      </c>
      <c r="E982" s="52">
        <f t="shared" si="46"/>
        <v>4.5045045045044585E-3</v>
      </c>
      <c r="F982" s="164">
        <v>342372</v>
      </c>
      <c r="G982" s="163">
        <v>5230</v>
      </c>
      <c r="H982" s="48">
        <f>IF($B982&lt;Input!$C$22,"n.m.",IF($B982=Input!$C$22,100,100*(1+(G982/INDEX(G$18:G$1845,MATCH(Input!$C$22,$B$18:$B$1845,0))-1))))</f>
        <v>130.75</v>
      </c>
      <c r="I982" s="46">
        <f t="shared" si="45"/>
        <v>1.9157088122605526E-3</v>
      </c>
      <c r="J982" s="50">
        <f>IF($B982&gt;=Input!$C$22,100,"n.m.")</f>
        <v>100</v>
      </c>
    </row>
    <row r="983" spans="2:10" x14ac:dyDescent="0.15">
      <c r="B983" s="33">
        <f t="shared" si="47"/>
        <v>43231</v>
      </c>
      <c r="C983" s="160">
        <v>222</v>
      </c>
      <c r="D983" s="44">
        <f>IF($B983&lt;Input!$C$22,"n.m.",IF($B983=Input!$C$22,100,100*(1+(C983/INDEX(C$18:C$1845,MATCH(Input!$C$22,$B$18:$B$1845,0))-1))))</f>
        <v>222.00000000000003</v>
      </c>
      <c r="E983" s="52">
        <f t="shared" si="46"/>
        <v>4.5248868778280382E-3</v>
      </c>
      <c r="F983" s="164">
        <v>382730</v>
      </c>
      <c r="G983" s="163">
        <v>5220</v>
      </c>
      <c r="H983" s="48">
        <f>IF($B983&lt;Input!$C$22,"n.m.",IF($B983=Input!$C$22,100,100*(1+(G983/INDEX(G$18:G$1845,MATCH(Input!$C$22,$B$18:$B$1845,0))-1))))</f>
        <v>130.5</v>
      </c>
      <c r="I983" s="46">
        <f t="shared" si="45"/>
        <v>1.9193857965451588E-3</v>
      </c>
      <c r="J983" s="50">
        <f>IF($B983&gt;=Input!$C$22,100,"n.m.")</f>
        <v>100</v>
      </c>
    </row>
    <row r="984" spans="2:10" x14ac:dyDescent="0.15">
      <c r="B984" s="33">
        <f t="shared" si="47"/>
        <v>43230</v>
      </c>
      <c r="C984" s="160">
        <v>221</v>
      </c>
      <c r="D984" s="44">
        <f>IF($B984&lt;Input!$C$22,"n.m.",IF($B984=Input!$C$22,100,100*(1+(C984/INDEX(C$18:C$1845,MATCH(Input!$C$22,$B$18:$B$1845,0))-1))))</f>
        <v>221</v>
      </c>
      <c r="E984" s="52">
        <f t="shared" si="46"/>
        <v>4.5454545454546302E-3</v>
      </c>
      <c r="F984" s="164">
        <v>201624</v>
      </c>
      <c r="G984" s="163">
        <v>5210</v>
      </c>
      <c r="H984" s="48">
        <f>IF($B984&lt;Input!$C$22,"n.m.",IF($B984=Input!$C$22,100,100*(1+(G984/INDEX(G$18:G$1845,MATCH(Input!$C$22,$B$18:$B$1845,0))-1))))</f>
        <v>130.25</v>
      </c>
      <c r="I984" s="46">
        <f t="shared" si="45"/>
        <v>1.9230769230769162E-3</v>
      </c>
      <c r="J984" s="50">
        <f>IF($B984&gt;=Input!$C$22,100,"n.m.")</f>
        <v>100</v>
      </c>
    </row>
    <row r="985" spans="2:10" x14ac:dyDescent="0.15">
      <c r="B985" s="33">
        <f t="shared" si="47"/>
        <v>43229</v>
      </c>
      <c r="C985" s="160">
        <v>220</v>
      </c>
      <c r="D985" s="44">
        <f>IF($B985&lt;Input!$C$22,"n.m.",IF($B985=Input!$C$22,100,100*(1+(C985/INDEX(C$18:C$1845,MATCH(Input!$C$22,$B$18:$B$1845,0))-1))))</f>
        <v>220.00000000000003</v>
      </c>
      <c r="E985" s="52">
        <f t="shared" si="46"/>
        <v>4.5662100456620447E-3</v>
      </c>
      <c r="F985" s="164">
        <v>291869</v>
      </c>
      <c r="G985" s="163">
        <v>5200</v>
      </c>
      <c r="H985" s="48">
        <f>IF($B985&lt;Input!$C$22,"n.m.",IF($B985=Input!$C$22,100,100*(1+(G985/INDEX(G$18:G$1845,MATCH(Input!$C$22,$B$18:$B$1845,0))-1))))</f>
        <v>130</v>
      </c>
      <c r="I985" s="46">
        <f t="shared" si="45"/>
        <v>1.9267822736031004E-3</v>
      </c>
      <c r="J985" s="50">
        <f>IF($B985&gt;=Input!$C$22,100,"n.m.")</f>
        <v>100</v>
      </c>
    </row>
    <row r="986" spans="2:10" x14ac:dyDescent="0.15">
      <c r="B986" s="33">
        <f t="shared" si="47"/>
        <v>43228</v>
      </c>
      <c r="C986" s="160">
        <v>219</v>
      </c>
      <c r="D986" s="44">
        <f>IF($B986&lt;Input!$C$22,"n.m.",IF($B986=Input!$C$22,100,100*(1+(C986/INDEX(C$18:C$1845,MATCH(Input!$C$22,$B$18:$B$1845,0))-1))))</f>
        <v>219</v>
      </c>
      <c r="E986" s="52">
        <f t="shared" si="46"/>
        <v>4.5871559633028358E-3</v>
      </c>
      <c r="F986" s="164">
        <v>415915</v>
      </c>
      <c r="G986" s="163">
        <v>5190</v>
      </c>
      <c r="H986" s="48">
        <f>IF($B986&lt;Input!$C$22,"n.m.",IF($B986=Input!$C$22,100,100*(1+(G986/INDEX(G$18:G$1845,MATCH(Input!$C$22,$B$18:$B$1845,0))-1))))</f>
        <v>129.75</v>
      </c>
      <c r="I986" s="46">
        <f t="shared" si="45"/>
        <v>1.9305019305020377E-3</v>
      </c>
      <c r="J986" s="50">
        <f>IF($B986&gt;=Input!$C$22,100,"n.m.")</f>
        <v>100</v>
      </c>
    </row>
    <row r="987" spans="2:10" x14ac:dyDescent="0.15">
      <c r="B987" s="33">
        <f t="shared" si="47"/>
        <v>43227</v>
      </c>
      <c r="C987" s="160">
        <v>218</v>
      </c>
      <c r="D987" s="44">
        <f>IF($B987&lt;Input!$C$22,"n.m.",IF($B987=Input!$C$22,100,100*(1+(C987/INDEX(C$18:C$1845,MATCH(Input!$C$22,$B$18:$B$1845,0))-1))))</f>
        <v>218.00000000000003</v>
      </c>
      <c r="E987" s="52">
        <f t="shared" si="46"/>
        <v>4.6082949308756671E-3</v>
      </c>
      <c r="F987" s="164">
        <v>294266</v>
      </c>
      <c r="G987" s="163">
        <v>5180</v>
      </c>
      <c r="H987" s="48">
        <f>IF($B987&lt;Input!$C$22,"n.m.",IF($B987=Input!$C$22,100,100*(1+(G987/INDEX(G$18:G$1845,MATCH(Input!$C$22,$B$18:$B$1845,0))-1))))</f>
        <v>129.5</v>
      </c>
      <c r="I987" s="46">
        <f t="shared" si="45"/>
        <v>1.9342359767891004E-3</v>
      </c>
      <c r="J987" s="50">
        <f>IF($B987&gt;=Input!$C$22,100,"n.m.")</f>
        <v>100</v>
      </c>
    </row>
    <row r="988" spans="2:10" x14ac:dyDescent="0.15">
      <c r="B988" s="33">
        <f t="shared" si="47"/>
        <v>43226</v>
      </c>
      <c r="C988" s="160">
        <v>217</v>
      </c>
      <c r="D988" s="44">
        <f>IF($B988&lt;Input!$C$22,"n.m.",IF($B988=Input!$C$22,100,100*(1+(C988/INDEX(C$18:C$1845,MATCH(Input!$C$22,$B$18:$B$1845,0))-1))))</f>
        <v>217</v>
      </c>
      <c r="E988" s="52">
        <f t="shared" si="46"/>
        <v>4.6296296296295392E-3</v>
      </c>
      <c r="F988" s="164">
        <v>440600</v>
      </c>
      <c r="G988" s="163">
        <v>5170</v>
      </c>
      <c r="H988" s="48">
        <f>IF($B988&lt;Input!$C$22,"n.m.",IF($B988=Input!$C$22,100,100*(1+(G988/INDEX(G$18:G$1845,MATCH(Input!$C$22,$B$18:$B$1845,0))-1))))</f>
        <v>129.25</v>
      </c>
      <c r="I988" s="46">
        <f t="shared" si="45"/>
        <v>1.9379844961240345E-3</v>
      </c>
      <c r="J988" s="50">
        <f>IF($B988&gt;=Input!$C$22,100,"n.m.")</f>
        <v>100</v>
      </c>
    </row>
    <row r="989" spans="2:10" x14ac:dyDescent="0.15">
      <c r="B989" s="33">
        <f t="shared" si="47"/>
        <v>43225</v>
      </c>
      <c r="C989" s="160">
        <v>216</v>
      </c>
      <c r="D989" s="44">
        <f>IF($B989&lt;Input!$C$22,"n.m.",IF($B989=Input!$C$22,100,100*(1+(C989/INDEX(C$18:C$1845,MATCH(Input!$C$22,$B$18:$B$1845,0))-1))))</f>
        <v>216</v>
      </c>
      <c r="E989" s="52">
        <f t="shared" si="46"/>
        <v>4.6511627906977715E-3</v>
      </c>
      <c r="F989" s="164">
        <v>221526</v>
      </c>
      <c r="G989" s="163">
        <v>5160</v>
      </c>
      <c r="H989" s="48">
        <f>IF($B989&lt;Input!$C$22,"n.m.",IF($B989=Input!$C$22,100,100*(1+(G989/INDEX(G$18:G$1845,MATCH(Input!$C$22,$B$18:$B$1845,0))-1))))</f>
        <v>129</v>
      </c>
      <c r="I989" s="46">
        <f t="shared" si="45"/>
        <v>1.9417475728156219E-3</v>
      </c>
      <c r="J989" s="50">
        <f>IF($B989&gt;=Input!$C$22,100,"n.m.")</f>
        <v>100</v>
      </c>
    </row>
    <row r="990" spans="2:10" x14ac:dyDescent="0.15">
      <c r="B990" s="33">
        <f t="shared" si="47"/>
        <v>43224</v>
      </c>
      <c r="C990" s="160">
        <v>215</v>
      </c>
      <c r="D990" s="44">
        <f>IF($B990&lt;Input!$C$22,"n.m.",IF($B990=Input!$C$22,100,100*(1+(C990/INDEX(C$18:C$1845,MATCH(Input!$C$22,$B$18:$B$1845,0))-1))))</f>
        <v>215</v>
      </c>
      <c r="E990" s="52">
        <f t="shared" si="46"/>
        <v>4.6728971962617383E-3</v>
      </c>
      <c r="F990" s="164">
        <v>325817</v>
      </c>
      <c r="G990" s="163">
        <v>5150</v>
      </c>
      <c r="H990" s="48">
        <f>IF($B990&lt;Input!$C$22,"n.m.",IF($B990=Input!$C$22,100,100*(1+(G990/INDEX(G$18:G$1845,MATCH(Input!$C$22,$B$18:$B$1845,0))-1))))</f>
        <v>128.75</v>
      </c>
      <c r="I990" s="46">
        <f t="shared" si="45"/>
        <v>1.9455252918287869E-3</v>
      </c>
      <c r="J990" s="50">
        <f>IF($B990&gt;=Input!$C$22,100,"n.m.")</f>
        <v>100</v>
      </c>
    </row>
    <row r="991" spans="2:10" x14ac:dyDescent="0.15">
      <c r="B991" s="33">
        <f t="shared" si="47"/>
        <v>43223</v>
      </c>
      <c r="C991" s="160">
        <v>214</v>
      </c>
      <c r="D991" s="44">
        <f>IF($B991&lt;Input!$C$22,"n.m.",IF($B991=Input!$C$22,100,100*(1+(C991/INDEX(C$18:C$1845,MATCH(Input!$C$22,$B$18:$B$1845,0))-1))))</f>
        <v>214</v>
      </c>
      <c r="E991" s="52">
        <f t="shared" si="46"/>
        <v>4.6948356807512415E-3</v>
      </c>
      <c r="F991" s="164">
        <v>295757</v>
      </c>
      <c r="G991" s="163">
        <v>5140</v>
      </c>
      <c r="H991" s="48">
        <f>IF($B991&lt;Input!$C$22,"n.m.",IF($B991=Input!$C$22,100,100*(1+(G991/INDEX(G$18:G$1845,MATCH(Input!$C$22,$B$18:$B$1845,0))-1))))</f>
        <v>128.5</v>
      </c>
      <c r="I991" s="46">
        <f t="shared" si="45"/>
        <v>1.9493177387914784E-3</v>
      </c>
      <c r="J991" s="50">
        <f>IF($B991&gt;=Input!$C$22,100,"n.m.")</f>
        <v>100</v>
      </c>
    </row>
    <row r="992" spans="2:10" x14ac:dyDescent="0.15">
      <c r="B992" s="33">
        <f t="shared" si="47"/>
        <v>43222</v>
      </c>
      <c r="C992" s="160">
        <v>213</v>
      </c>
      <c r="D992" s="44">
        <f>IF($B992&lt;Input!$C$22,"n.m.",IF($B992=Input!$C$22,100,100*(1+(C992/INDEX(C$18:C$1845,MATCH(Input!$C$22,$B$18:$B$1845,0))-1))))</f>
        <v>213</v>
      </c>
      <c r="E992" s="52">
        <f t="shared" si="46"/>
        <v>4.7169811320755262E-3</v>
      </c>
      <c r="F992" s="164">
        <v>276368</v>
      </c>
      <c r="G992" s="163">
        <v>5130</v>
      </c>
      <c r="H992" s="48">
        <f>IF($B992&lt;Input!$C$22,"n.m.",IF($B992=Input!$C$22,100,100*(1+(G992/INDEX(G$18:G$1845,MATCH(Input!$C$22,$B$18:$B$1845,0))-1))))</f>
        <v>128.25</v>
      </c>
      <c r="I992" s="46">
        <f t="shared" si="45"/>
        <v>1.953125E-3</v>
      </c>
      <c r="J992" s="50">
        <f>IF($B992&gt;=Input!$C$22,100,"n.m.")</f>
        <v>100</v>
      </c>
    </row>
    <row r="993" spans="2:10" x14ac:dyDescent="0.15">
      <c r="B993" s="33">
        <f t="shared" si="47"/>
        <v>43221</v>
      </c>
      <c r="C993" s="160">
        <v>212</v>
      </c>
      <c r="D993" s="44">
        <f>IF($B993&lt;Input!$C$22,"n.m.",IF($B993=Input!$C$22,100,100*(1+(C993/INDEX(C$18:C$1845,MATCH(Input!$C$22,$B$18:$B$1845,0))-1))))</f>
        <v>212</v>
      </c>
      <c r="E993" s="52">
        <f t="shared" si="46"/>
        <v>4.7393364928909332E-3</v>
      </c>
      <c r="F993" s="164">
        <v>488136</v>
      </c>
      <c r="G993" s="163">
        <v>5120</v>
      </c>
      <c r="H993" s="48">
        <f>IF($B993&lt;Input!$C$22,"n.m.",IF($B993=Input!$C$22,100,100*(1+(G993/INDEX(G$18:G$1845,MATCH(Input!$C$22,$B$18:$B$1845,0))-1))))</f>
        <v>128</v>
      </c>
      <c r="I993" s="46">
        <f t="shared" si="45"/>
        <v>1.9569471624265589E-3</v>
      </c>
      <c r="J993" s="50">
        <f>IF($B993&gt;=Input!$C$22,100,"n.m.")</f>
        <v>100</v>
      </c>
    </row>
    <row r="994" spans="2:10" x14ac:dyDescent="0.15">
      <c r="B994" s="33">
        <f t="shared" si="47"/>
        <v>43220</v>
      </c>
      <c r="C994" s="160">
        <v>211</v>
      </c>
      <c r="D994" s="44">
        <f>IF($B994&lt;Input!$C$22,"n.m.",IF($B994=Input!$C$22,100,100*(1+(C994/INDEX(C$18:C$1845,MATCH(Input!$C$22,$B$18:$B$1845,0))-1))))</f>
        <v>211</v>
      </c>
      <c r="E994" s="52">
        <f t="shared" si="46"/>
        <v>4.761904761904745E-3</v>
      </c>
      <c r="F994" s="164">
        <v>315102</v>
      </c>
      <c r="G994" s="163">
        <v>5110</v>
      </c>
      <c r="H994" s="48">
        <f>IF($B994&lt;Input!$C$22,"n.m.",IF($B994=Input!$C$22,100,100*(1+(G994/INDEX(G$18:G$1845,MATCH(Input!$C$22,$B$18:$B$1845,0))-1))))</f>
        <v>127.75000000000001</v>
      </c>
      <c r="I994" s="46">
        <f t="shared" si="45"/>
        <v>1.9607843137254832E-3</v>
      </c>
      <c r="J994" s="50">
        <f>IF($B994&gt;=Input!$C$22,100,"n.m.")</f>
        <v>100</v>
      </c>
    </row>
    <row r="995" spans="2:10" x14ac:dyDescent="0.15">
      <c r="B995" s="33">
        <f t="shared" si="47"/>
        <v>43219</v>
      </c>
      <c r="C995" s="160">
        <v>210</v>
      </c>
      <c r="D995" s="44">
        <f>IF($B995&lt;Input!$C$22,"n.m.",IF($B995=Input!$C$22,100,100*(1+(C995/INDEX(C$18:C$1845,MATCH(Input!$C$22,$B$18:$B$1845,0))-1))))</f>
        <v>210</v>
      </c>
      <c r="E995" s="52">
        <f t="shared" si="46"/>
        <v>4.7846889952152249E-3</v>
      </c>
      <c r="F995" s="164">
        <v>215615</v>
      </c>
      <c r="G995" s="163">
        <v>5100</v>
      </c>
      <c r="H995" s="48">
        <f>IF($B995&lt;Input!$C$22,"n.m.",IF($B995=Input!$C$22,100,100*(1+(G995/INDEX(G$18:G$1845,MATCH(Input!$C$22,$B$18:$B$1845,0))-1))))</f>
        <v>127.49999999999999</v>
      </c>
      <c r="I995" s="46">
        <f t="shared" si="45"/>
        <v>1.9646365422396617E-3</v>
      </c>
      <c r="J995" s="50">
        <f>IF($B995&gt;=Input!$C$22,100,"n.m.")</f>
        <v>100</v>
      </c>
    </row>
    <row r="996" spans="2:10" x14ac:dyDescent="0.15">
      <c r="B996" s="33">
        <f t="shared" si="47"/>
        <v>43218</v>
      </c>
      <c r="C996" s="160">
        <v>209</v>
      </c>
      <c r="D996" s="44">
        <f>IF($B996&lt;Input!$C$22,"n.m.",IF($B996=Input!$C$22,100,100*(1+(C996/INDEX(C$18:C$1845,MATCH(Input!$C$22,$B$18:$B$1845,0))-1))))</f>
        <v>209</v>
      </c>
      <c r="E996" s="52">
        <f t="shared" si="46"/>
        <v>4.8076923076922906E-3</v>
      </c>
      <c r="F996" s="164">
        <v>335232</v>
      </c>
      <c r="G996" s="163">
        <v>5090</v>
      </c>
      <c r="H996" s="48">
        <f>IF($B996&lt;Input!$C$22,"n.m.",IF($B996=Input!$C$22,100,100*(1+(G996/INDEX(G$18:G$1845,MATCH(Input!$C$22,$B$18:$B$1845,0))-1))))</f>
        <v>127.25</v>
      </c>
      <c r="I996" s="46">
        <f t="shared" si="45"/>
        <v>1.9685039370078705E-3</v>
      </c>
      <c r="J996" s="50">
        <f>IF($B996&gt;=Input!$C$22,100,"n.m.")</f>
        <v>100</v>
      </c>
    </row>
    <row r="997" spans="2:10" x14ac:dyDescent="0.15">
      <c r="B997" s="33">
        <f t="shared" si="47"/>
        <v>43217</v>
      </c>
      <c r="C997" s="160">
        <v>208</v>
      </c>
      <c r="D997" s="44">
        <f>IF($B997&lt;Input!$C$22,"n.m.",IF($B997=Input!$C$22,100,100*(1+(C997/INDEX(C$18:C$1845,MATCH(Input!$C$22,$B$18:$B$1845,0))-1))))</f>
        <v>208</v>
      </c>
      <c r="E997" s="52">
        <f t="shared" si="46"/>
        <v>4.8309178743961567E-3</v>
      </c>
      <c r="F997" s="164">
        <v>413683</v>
      </c>
      <c r="G997" s="163">
        <v>5080</v>
      </c>
      <c r="H997" s="48">
        <f>IF($B997&lt;Input!$C$22,"n.m.",IF($B997=Input!$C$22,100,100*(1+(G997/INDEX(G$18:G$1845,MATCH(Input!$C$22,$B$18:$B$1845,0))-1))))</f>
        <v>127</v>
      </c>
      <c r="I997" s="46">
        <f t="shared" si="45"/>
        <v>1.9723865877712132E-3</v>
      </c>
      <c r="J997" s="50">
        <f>IF($B997&gt;=Input!$C$22,100,"n.m.")</f>
        <v>100</v>
      </c>
    </row>
    <row r="998" spans="2:10" x14ac:dyDescent="0.15">
      <c r="B998" s="33">
        <f t="shared" si="47"/>
        <v>43216</v>
      </c>
      <c r="C998" s="160">
        <v>207</v>
      </c>
      <c r="D998" s="44">
        <f>IF($B998&lt;Input!$C$22,"n.m.",IF($B998=Input!$C$22,100,100*(1+(C998/INDEX(C$18:C$1845,MATCH(Input!$C$22,$B$18:$B$1845,0))-1))))</f>
        <v>206.99999999999997</v>
      </c>
      <c r="E998" s="52">
        <f t="shared" si="46"/>
        <v>4.8543689320388328E-3</v>
      </c>
      <c r="F998" s="164">
        <v>461964</v>
      </c>
      <c r="G998" s="163">
        <v>5070</v>
      </c>
      <c r="H998" s="48">
        <f>IF($B998&lt;Input!$C$22,"n.m.",IF($B998=Input!$C$22,100,100*(1+(G998/INDEX(G$18:G$1845,MATCH(Input!$C$22,$B$18:$B$1845,0))-1))))</f>
        <v>126.75</v>
      </c>
      <c r="I998" s="46">
        <f t="shared" si="45"/>
        <v>1.9762845849802257E-3</v>
      </c>
      <c r="J998" s="50">
        <f>IF($B998&gt;=Input!$C$22,100,"n.m.")</f>
        <v>100</v>
      </c>
    </row>
    <row r="999" spans="2:10" x14ac:dyDescent="0.15">
      <c r="B999" s="33">
        <f t="shared" si="47"/>
        <v>43215</v>
      </c>
      <c r="C999" s="160">
        <v>206</v>
      </c>
      <c r="D999" s="44">
        <f>IF($B999&lt;Input!$C$22,"n.m.",IF($B999=Input!$C$22,100,100*(1+(C999/INDEX(C$18:C$1845,MATCH(Input!$C$22,$B$18:$B$1845,0))-1))))</f>
        <v>206</v>
      </c>
      <c r="E999" s="52">
        <f t="shared" si="46"/>
        <v>4.8780487804878092E-3</v>
      </c>
      <c r="F999" s="164">
        <v>218469</v>
      </c>
      <c r="G999" s="163">
        <v>5060</v>
      </c>
      <c r="H999" s="48">
        <f>IF($B999&lt;Input!$C$22,"n.m.",IF($B999=Input!$C$22,100,100*(1+(G999/INDEX(G$18:G$1845,MATCH(Input!$C$22,$B$18:$B$1845,0))-1))))</f>
        <v>126.49999999999999</v>
      </c>
      <c r="I999" s="46">
        <f t="shared" si="45"/>
        <v>1.980198019801982E-3</v>
      </c>
      <c r="J999" s="50">
        <f>IF($B999&gt;=Input!$C$22,100,"n.m.")</f>
        <v>100</v>
      </c>
    </row>
    <row r="1000" spans="2:10" x14ac:dyDescent="0.15">
      <c r="B1000" s="33">
        <f t="shared" si="47"/>
        <v>43214</v>
      </c>
      <c r="C1000" s="160">
        <v>205</v>
      </c>
      <c r="D1000" s="44">
        <f>IF($B1000&lt;Input!$C$22,"n.m.",IF($B1000=Input!$C$22,100,100*(1+(C1000/INDEX(C$18:C$1845,MATCH(Input!$C$22,$B$18:$B$1845,0))-1))))</f>
        <v>204.99999999999997</v>
      </c>
      <c r="E1000" s="52">
        <f t="shared" si="46"/>
        <v>4.9019607843137081E-3</v>
      </c>
      <c r="F1000" s="164">
        <v>377726</v>
      </c>
      <c r="G1000" s="163">
        <v>5050</v>
      </c>
      <c r="H1000" s="48">
        <f>IF($B1000&lt;Input!$C$22,"n.m.",IF($B1000=Input!$C$22,100,100*(1+(G1000/INDEX(G$18:G$1845,MATCH(Input!$C$22,$B$18:$B$1845,0))-1))))</f>
        <v>126.25</v>
      </c>
      <c r="I1000" s="46">
        <f t="shared" si="45"/>
        <v>1.9841269841269771E-3</v>
      </c>
      <c r="J1000" s="50">
        <f>IF($B1000&gt;=Input!$C$22,100,"n.m.")</f>
        <v>100</v>
      </c>
    </row>
    <row r="1001" spans="2:10" x14ac:dyDescent="0.15">
      <c r="B1001" s="33">
        <f t="shared" si="47"/>
        <v>43213</v>
      </c>
      <c r="C1001" s="160">
        <v>204</v>
      </c>
      <c r="D1001" s="44">
        <f>IF($B1001&lt;Input!$C$22,"n.m.",IF($B1001=Input!$C$22,100,100*(1+(C1001/INDEX(C$18:C$1845,MATCH(Input!$C$22,$B$18:$B$1845,0))-1))))</f>
        <v>204</v>
      </c>
      <c r="E1001" s="52">
        <f t="shared" si="46"/>
        <v>4.9261083743843415E-3</v>
      </c>
      <c r="F1001" s="164">
        <v>416384</v>
      </c>
      <c r="G1001" s="163">
        <v>5040</v>
      </c>
      <c r="H1001" s="48">
        <f>IF($B1001&lt;Input!$C$22,"n.m.",IF($B1001=Input!$C$22,100,100*(1+(G1001/INDEX(G$18:G$1845,MATCH(Input!$C$22,$B$18:$B$1845,0))-1))))</f>
        <v>126</v>
      </c>
      <c r="I1001" s="46">
        <f t="shared" si="45"/>
        <v>1.9880715705764551E-3</v>
      </c>
      <c r="J1001" s="50">
        <f>IF($B1001&gt;=Input!$C$22,100,"n.m.")</f>
        <v>100</v>
      </c>
    </row>
    <row r="1002" spans="2:10" x14ac:dyDescent="0.15">
      <c r="B1002" s="33">
        <f t="shared" si="47"/>
        <v>43212</v>
      </c>
      <c r="C1002" s="160">
        <v>203</v>
      </c>
      <c r="D1002" s="44">
        <f>IF($B1002&lt;Input!$C$22,"n.m.",IF($B1002=Input!$C$22,100,100*(1+(C1002/INDEX(C$18:C$1845,MATCH(Input!$C$22,$B$18:$B$1845,0))-1))))</f>
        <v>202.99999999999997</v>
      </c>
      <c r="E1002" s="52">
        <f t="shared" si="46"/>
        <v>4.9504950495049549E-3</v>
      </c>
      <c r="F1002" s="164">
        <v>205618</v>
      </c>
      <c r="G1002" s="163">
        <v>5030</v>
      </c>
      <c r="H1002" s="48">
        <f>IF($B1002&lt;Input!$C$22,"n.m.",IF($B1002=Input!$C$22,100,100*(1+(G1002/INDEX(G$18:G$1845,MATCH(Input!$C$22,$B$18:$B$1845,0))-1))))</f>
        <v>125.75</v>
      </c>
      <c r="I1002" s="46">
        <f t="shared" si="45"/>
        <v>1.9920318725099584E-3</v>
      </c>
      <c r="J1002" s="50">
        <f>IF($B1002&gt;=Input!$C$22,100,"n.m.")</f>
        <v>100</v>
      </c>
    </row>
    <row r="1003" spans="2:10" x14ac:dyDescent="0.15">
      <c r="B1003" s="33">
        <f t="shared" si="47"/>
        <v>43211</v>
      </c>
      <c r="C1003" s="160">
        <v>202</v>
      </c>
      <c r="D1003" s="44">
        <f>IF($B1003&lt;Input!$C$22,"n.m.",IF($B1003=Input!$C$22,100,100*(1+(C1003/INDEX(C$18:C$1845,MATCH(Input!$C$22,$B$18:$B$1845,0))-1))))</f>
        <v>202</v>
      </c>
      <c r="E1003" s="52">
        <f t="shared" si="46"/>
        <v>4.9751243781095411E-3</v>
      </c>
      <c r="F1003" s="164">
        <v>308376</v>
      </c>
      <c r="G1003" s="163">
        <v>5020</v>
      </c>
      <c r="H1003" s="48">
        <f>IF($B1003&lt;Input!$C$22,"n.m.",IF($B1003=Input!$C$22,100,100*(1+(G1003/INDEX(G$18:G$1845,MATCH(Input!$C$22,$B$18:$B$1845,0))-1))))</f>
        <v>125.49999999999999</v>
      </c>
      <c r="I1003" s="46">
        <f t="shared" si="45"/>
        <v>1.9960079840319889E-3</v>
      </c>
      <c r="J1003" s="50">
        <f>IF($B1003&gt;=Input!$C$22,100,"n.m.")</f>
        <v>100</v>
      </c>
    </row>
    <row r="1004" spans="2:10" x14ac:dyDescent="0.15">
      <c r="B1004" s="33">
        <f t="shared" si="47"/>
        <v>43210</v>
      </c>
      <c r="C1004" s="160">
        <v>201</v>
      </c>
      <c r="D1004" s="44">
        <f>IF($B1004&lt;Input!$C$22,"n.m.",IF($B1004=Input!$C$22,100,100*(1+(C1004/INDEX(C$18:C$1845,MATCH(Input!$C$22,$B$18:$B$1845,0))-1))))</f>
        <v>200.99999999999997</v>
      </c>
      <c r="E1004" s="52">
        <f t="shared" si="46"/>
        <v>4.9999999999998934E-3</v>
      </c>
      <c r="F1004" s="164">
        <v>281107</v>
      </c>
      <c r="G1004" s="163">
        <v>5010</v>
      </c>
      <c r="H1004" s="48">
        <f>IF($B1004&lt;Input!$C$22,"n.m.",IF($B1004=Input!$C$22,100,100*(1+(G1004/INDEX(G$18:G$1845,MATCH(Input!$C$22,$B$18:$B$1845,0))-1))))</f>
        <v>125.25</v>
      </c>
      <c r="I1004" s="46">
        <f t="shared" si="45"/>
        <v>2.0000000000000018E-3</v>
      </c>
      <c r="J1004" s="50">
        <f>IF($B1004&gt;=Input!$C$22,100,"n.m.")</f>
        <v>100</v>
      </c>
    </row>
    <row r="1005" spans="2:10" x14ac:dyDescent="0.15">
      <c r="B1005" s="33">
        <f t="shared" si="47"/>
        <v>43209</v>
      </c>
      <c r="C1005" s="160">
        <v>200</v>
      </c>
      <c r="D1005" s="44">
        <f>IF($B1005&lt;Input!$C$22,"n.m.",IF($B1005=Input!$C$22,100,100*(1+(C1005/INDEX(C$18:C$1845,MATCH(Input!$C$22,$B$18:$B$1845,0))-1))))</f>
        <v>200</v>
      </c>
      <c r="E1005" s="52">
        <f t="shared" si="46"/>
        <v>5.0251256281406143E-3</v>
      </c>
      <c r="F1005" s="164">
        <v>487387</v>
      </c>
      <c r="G1005" s="163">
        <v>5000</v>
      </c>
      <c r="H1005" s="48">
        <f>IF($B1005&lt;Input!$C$22,"n.m.",IF($B1005=Input!$C$22,100,100*(1+(G1005/INDEX(G$18:G$1845,MATCH(Input!$C$22,$B$18:$B$1845,0))-1))))</f>
        <v>125</v>
      </c>
      <c r="I1005" s="46">
        <f t="shared" si="45"/>
        <v>2.0040080160319551E-3</v>
      </c>
      <c r="J1005" s="50">
        <f>IF($B1005&gt;=Input!$C$22,100,"n.m.")</f>
        <v>100</v>
      </c>
    </row>
    <row r="1006" spans="2:10" x14ac:dyDescent="0.15">
      <c r="B1006" s="33">
        <f t="shared" si="47"/>
        <v>43208</v>
      </c>
      <c r="C1006" s="160">
        <v>199</v>
      </c>
      <c r="D1006" s="44">
        <f>IF($B1006&lt;Input!$C$22,"n.m.",IF($B1006=Input!$C$22,100,100*(1+(C1006/INDEX(C$18:C$1845,MATCH(Input!$C$22,$B$18:$B$1845,0))-1))))</f>
        <v>199</v>
      </c>
      <c r="E1006" s="52">
        <f t="shared" si="46"/>
        <v>5.050505050504972E-3</v>
      </c>
      <c r="F1006" s="164">
        <v>388979</v>
      </c>
      <c r="G1006" s="163">
        <v>4990</v>
      </c>
      <c r="H1006" s="48">
        <f>IF($B1006&lt;Input!$C$22,"n.m.",IF($B1006=Input!$C$22,100,100*(1+(G1006/INDEX(G$18:G$1845,MATCH(Input!$C$22,$B$18:$B$1845,0))-1))))</f>
        <v>124.75</v>
      </c>
      <c r="I1006" s="46">
        <f t="shared" si="45"/>
        <v>2.0080321285140812E-3</v>
      </c>
      <c r="J1006" s="50">
        <f>IF($B1006&gt;=Input!$C$22,100,"n.m.")</f>
        <v>100</v>
      </c>
    </row>
    <row r="1007" spans="2:10" x14ac:dyDescent="0.15">
      <c r="B1007" s="33">
        <f t="shared" si="47"/>
        <v>43207</v>
      </c>
      <c r="C1007" s="160">
        <v>198</v>
      </c>
      <c r="D1007" s="44">
        <f>IF($B1007&lt;Input!$C$22,"n.m.",IF($B1007=Input!$C$22,100,100*(1+(C1007/INDEX(C$18:C$1845,MATCH(Input!$C$22,$B$18:$B$1845,0))-1))))</f>
        <v>198</v>
      </c>
      <c r="E1007" s="52">
        <f t="shared" si="46"/>
        <v>5.0761421319795996E-3</v>
      </c>
      <c r="F1007" s="164">
        <v>225713</v>
      </c>
      <c r="G1007" s="163">
        <v>4980</v>
      </c>
      <c r="H1007" s="48">
        <f>IF($B1007&lt;Input!$C$22,"n.m.",IF($B1007=Input!$C$22,100,100*(1+(G1007/INDEX(G$18:G$1845,MATCH(Input!$C$22,$B$18:$B$1845,0))-1))))</f>
        <v>124.50000000000001</v>
      </c>
      <c r="I1007" s="46">
        <f t="shared" si="45"/>
        <v>2.012072434607548E-3</v>
      </c>
      <c r="J1007" s="50">
        <f>IF($B1007&gt;=Input!$C$22,100,"n.m.")</f>
        <v>100</v>
      </c>
    </row>
    <row r="1008" spans="2:10" x14ac:dyDescent="0.15">
      <c r="B1008" s="33">
        <f t="shared" si="47"/>
        <v>43206</v>
      </c>
      <c r="C1008" s="160">
        <v>197</v>
      </c>
      <c r="D1008" s="44">
        <f>IF($B1008&lt;Input!$C$22,"n.m.",IF($B1008=Input!$C$22,100,100*(1+(C1008/INDEX(C$18:C$1845,MATCH(Input!$C$22,$B$18:$B$1845,0))-1))))</f>
        <v>197</v>
      </c>
      <c r="E1008" s="52">
        <f t="shared" si="46"/>
        <v>5.1020408163264808E-3</v>
      </c>
      <c r="F1008" s="164">
        <v>494282</v>
      </c>
      <c r="G1008" s="163">
        <v>4970</v>
      </c>
      <c r="H1008" s="48">
        <f>IF($B1008&lt;Input!$C$22,"n.m.",IF($B1008=Input!$C$22,100,100*(1+(G1008/INDEX(G$18:G$1845,MATCH(Input!$C$22,$B$18:$B$1845,0))-1))))</f>
        <v>124.25</v>
      </c>
      <c r="I1008" s="46">
        <f t="shared" si="45"/>
        <v>2.0161290322580072E-3</v>
      </c>
      <c r="J1008" s="50">
        <f>IF($B1008&gt;=Input!$C$22,100,"n.m.")</f>
        <v>100</v>
      </c>
    </row>
    <row r="1009" spans="2:10" x14ac:dyDescent="0.15">
      <c r="B1009" s="33">
        <f t="shared" si="47"/>
        <v>43205</v>
      </c>
      <c r="C1009" s="160">
        <v>196</v>
      </c>
      <c r="D1009" s="44">
        <f>IF($B1009&lt;Input!$C$22,"n.m.",IF($B1009=Input!$C$22,100,100*(1+(C1009/INDEX(C$18:C$1845,MATCH(Input!$C$22,$B$18:$B$1845,0))-1))))</f>
        <v>196</v>
      </c>
      <c r="E1009" s="52">
        <f t="shared" si="46"/>
        <v>5.12820512820511E-3</v>
      </c>
      <c r="F1009" s="164">
        <v>376271</v>
      </c>
      <c r="G1009" s="163">
        <v>4960</v>
      </c>
      <c r="H1009" s="48">
        <f>IF($B1009&lt;Input!$C$22,"n.m.",IF($B1009=Input!$C$22,100,100*(1+(G1009/INDEX(G$18:G$1845,MATCH(Input!$C$22,$B$18:$B$1845,0))-1))))</f>
        <v>124</v>
      </c>
      <c r="I1009" s="46">
        <f t="shared" si="45"/>
        <v>2.0202020202020332E-3</v>
      </c>
      <c r="J1009" s="50">
        <f>IF($B1009&gt;=Input!$C$22,100,"n.m.")</f>
        <v>100</v>
      </c>
    </row>
    <row r="1010" spans="2:10" x14ac:dyDescent="0.15">
      <c r="B1010" s="33">
        <f t="shared" si="47"/>
        <v>43204</v>
      </c>
      <c r="C1010" s="160">
        <v>195</v>
      </c>
      <c r="D1010" s="44">
        <f>IF($B1010&lt;Input!$C$22,"n.m.",IF($B1010=Input!$C$22,100,100*(1+(C1010/INDEX(C$18:C$1845,MATCH(Input!$C$22,$B$18:$B$1845,0))-1))))</f>
        <v>195</v>
      </c>
      <c r="E1010" s="52">
        <f t="shared" si="46"/>
        <v>5.1546391752577136E-3</v>
      </c>
      <c r="F1010" s="164">
        <v>486258</v>
      </c>
      <c r="G1010" s="163">
        <v>4950</v>
      </c>
      <c r="H1010" s="48">
        <f>IF($B1010&lt;Input!$C$22,"n.m.",IF($B1010=Input!$C$22,100,100*(1+(G1010/INDEX(G$18:G$1845,MATCH(Input!$C$22,$B$18:$B$1845,0))-1))))</f>
        <v>123.75</v>
      </c>
      <c r="I1010" s="46">
        <f t="shared" si="45"/>
        <v>2.0242914979757831E-3</v>
      </c>
      <c r="J1010" s="50">
        <f>IF($B1010&gt;=Input!$C$22,100,"n.m.")</f>
        <v>100</v>
      </c>
    </row>
    <row r="1011" spans="2:10" x14ac:dyDescent="0.15">
      <c r="B1011" s="33">
        <f t="shared" si="47"/>
        <v>43203</v>
      </c>
      <c r="C1011" s="160">
        <v>194</v>
      </c>
      <c r="D1011" s="44">
        <f>IF($B1011&lt;Input!$C$22,"n.m.",IF($B1011=Input!$C$22,100,100*(1+(C1011/INDEX(C$18:C$1845,MATCH(Input!$C$22,$B$18:$B$1845,0))-1))))</f>
        <v>194</v>
      </c>
      <c r="E1011" s="52">
        <f t="shared" si="46"/>
        <v>5.1813471502590858E-3</v>
      </c>
      <c r="F1011" s="164">
        <v>262230</v>
      </c>
      <c r="G1011" s="163">
        <v>4940</v>
      </c>
      <c r="H1011" s="48">
        <f>IF($B1011&lt;Input!$C$22,"n.m.",IF($B1011=Input!$C$22,100,100*(1+(G1011/INDEX(G$18:G$1845,MATCH(Input!$C$22,$B$18:$B$1845,0))-1))))</f>
        <v>123.50000000000001</v>
      </c>
      <c r="I1011" s="46">
        <f t="shared" si="45"/>
        <v>2.0283975659229903E-3</v>
      </c>
      <c r="J1011" s="50">
        <f>IF($B1011&gt;=Input!$C$22,100,"n.m.")</f>
        <v>100</v>
      </c>
    </row>
    <row r="1012" spans="2:10" x14ac:dyDescent="0.15">
      <c r="B1012" s="33">
        <f t="shared" si="47"/>
        <v>43202</v>
      </c>
      <c r="C1012" s="160">
        <v>193</v>
      </c>
      <c r="D1012" s="44">
        <f>IF($B1012&lt;Input!$C$22,"n.m.",IF($B1012=Input!$C$22,100,100*(1+(C1012/INDEX(C$18:C$1845,MATCH(Input!$C$22,$B$18:$B$1845,0))-1))))</f>
        <v>193</v>
      </c>
      <c r="E1012" s="52">
        <f t="shared" si="46"/>
        <v>5.2083333333332593E-3</v>
      </c>
      <c r="F1012" s="164">
        <v>206897</v>
      </c>
      <c r="G1012" s="163">
        <v>4930</v>
      </c>
      <c r="H1012" s="48">
        <f>IF($B1012&lt;Input!$C$22,"n.m.",IF($B1012=Input!$C$22,100,100*(1+(G1012/INDEX(G$18:G$1845,MATCH(Input!$C$22,$B$18:$B$1845,0))-1))))</f>
        <v>123.25</v>
      </c>
      <c r="I1012" s="46">
        <f t="shared" si="45"/>
        <v>2.0325203252031798E-3</v>
      </c>
      <c r="J1012" s="50">
        <f>IF($B1012&gt;=Input!$C$22,100,"n.m.")</f>
        <v>100</v>
      </c>
    </row>
    <row r="1013" spans="2:10" x14ac:dyDescent="0.15">
      <c r="B1013" s="33">
        <f t="shared" si="47"/>
        <v>43201</v>
      </c>
      <c r="C1013" s="160">
        <v>192</v>
      </c>
      <c r="D1013" s="44">
        <f>IF($B1013&lt;Input!$C$22,"n.m.",IF($B1013=Input!$C$22,100,100*(1+(C1013/INDEX(C$18:C$1845,MATCH(Input!$C$22,$B$18:$B$1845,0))-1))))</f>
        <v>192</v>
      </c>
      <c r="E1013" s="52">
        <f t="shared" si="46"/>
        <v>5.2356020942407877E-3</v>
      </c>
      <c r="F1013" s="164">
        <v>465064</v>
      </c>
      <c r="G1013" s="163">
        <v>4920</v>
      </c>
      <c r="H1013" s="48">
        <f>IF($B1013&lt;Input!$C$22,"n.m.",IF($B1013=Input!$C$22,100,100*(1+(G1013/INDEX(G$18:G$1845,MATCH(Input!$C$22,$B$18:$B$1845,0))-1))))</f>
        <v>123</v>
      </c>
      <c r="I1013" s="46">
        <f t="shared" si="45"/>
        <v>2.0366598778003286E-3</v>
      </c>
      <c r="J1013" s="50">
        <f>IF($B1013&gt;=Input!$C$22,100,"n.m.")</f>
        <v>100</v>
      </c>
    </row>
    <row r="1014" spans="2:10" x14ac:dyDescent="0.15">
      <c r="B1014" s="33">
        <f t="shared" si="47"/>
        <v>43200</v>
      </c>
      <c r="C1014" s="160">
        <v>191</v>
      </c>
      <c r="D1014" s="44">
        <f>IF($B1014&lt;Input!$C$22,"n.m.",IF($B1014=Input!$C$22,100,100*(1+(C1014/INDEX(C$18:C$1845,MATCH(Input!$C$22,$B$18:$B$1845,0))-1))))</f>
        <v>191</v>
      </c>
      <c r="E1014" s="52">
        <f t="shared" si="46"/>
        <v>5.2631578947368585E-3</v>
      </c>
      <c r="F1014" s="164">
        <v>266931</v>
      </c>
      <c r="G1014" s="163">
        <v>4910</v>
      </c>
      <c r="H1014" s="48">
        <f>IF($B1014&lt;Input!$C$22,"n.m.",IF($B1014=Input!$C$22,100,100*(1+(G1014/INDEX(G$18:G$1845,MATCH(Input!$C$22,$B$18:$B$1845,0))-1))))</f>
        <v>122.75</v>
      </c>
      <c r="I1014" s="46">
        <f t="shared" si="45"/>
        <v>2.0408163265306367E-3</v>
      </c>
      <c r="J1014" s="50">
        <f>IF($B1014&gt;=Input!$C$22,100,"n.m.")</f>
        <v>100</v>
      </c>
    </row>
    <row r="1015" spans="2:10" x14ac:dyDescent="0.15">
      <c r="B1015" s="33">
        <f t="shared" si="47"/>
        <v>43199</v>
      </c>
      <c r="C1015" s="160">
        <v>190</v>
      </c>
      <c r="D1015" s="44">
        <f>IF($B1015&lt;Input!$C$22,"n.m.",IF($B1015=Input!$C$22,100,100*(1+(C1015/INDEX(C$18:C$1845,MATCH(Input!$C$22,$B$18:$B$1845,0))-1))))</f>
        <v>190</v>
      </c>
      <c r="E1015" s="52">
        <f t="shared" si="46"/>
        <v>5.2910052910053462E-3</v>
      </c>
      <c r="F1015" s="164">
        <v>496165</v>
      </c>
      <c r="G1015" s="163">
        <v>4900</v>
      </c>
      <c r="H1015" s="48">
        <f>IF($B1015&lt;Input!$C$22,"n.m.",IF($B1015=Input!$C$22,100,100*(1+(G1015/INDEX(G$18:G$1845,MATCH(Input!$C$22,$B$18:$B$1845,0))-1))))</f>
        <v>122.50000000000001</v>
      </c>
      <c r="I1015" s="46">
        <f t="shared" si="45"/>
        <v>2.044989775051187E-3</v>
      </c>
      <c r="J1015" s="50">
        <f>IF($B1015&gt;=Input!$C$22,100,"n.m.")</f>
        <v>100</v>
      </c>
    </row>
    <row r="1016" spans="2:10" x14ac:dyDescent="0.15">
      <c r="B1016" s="33">
        <f t="shared" si="47"/>
        <v>43198</v>
      </c>
      <c r="C1016" s="160">
        <v>189</v>
      </c>
      <c r="D1016" s="44">
        <f>IF($B1016&lt;Input!$C$22,"n.m.",IF($B1016=Input!$C$22,100,100*(1+(C1016/INDEX(C$18:C$1845,MATCH(Input!$C$22,$B$18:$B$1845,0))-1))))</f>
        <v>189</v>
      </c>
      <c r="E1016" s="52">
        <f t="shared" si="46"/>
        <v>5.3191489361701372E-3</v>
      </c>
      <c r="F1016" s="164">
        <v>348594</v>
      </c>
      <c r="G1016" s="163">
        <v>4890</v>
      </c>
      <c r="H1016" s="48">
        <f>IF($B1016&lt;Input!$C$22,"n.m.",IF($B1016=Input!$C$22,100,100*(1+(G1016/INDEX(G$18:G$1845,MATCH(Input!$C$22,$B$18:$B$1845,0))-1))))</f>
        <v>122.24999999999999</v>
      </c>
      <c r="I1016" s="46">
        <f t="shared" si="45"/>
        <v>2.049180327868827E-3</v>
      </c>
      <c r="J1016" s="50">
        <f>IF($B1016&gt;=Input!$C$22,100,"n.m.")</f>
        <v>100</v>
      </c>
    </row>
    <row r="1017" spans="2:10" x14ac:dyDescent="0.15">
      <c r="B1017" s="33">
        <f t="shared" si="47"/>
        <v>43197</v>
      </c>
      <c r="C1017" s="160">
        <v>188</v>
      </c>
      <c r="D1017" s="44">
        <f>IF($B1017&lt;Input!$C$22,"n.m.",IF($B1017=Input!$C$22,100,100*(1+(C1017/INDEX(C$18:C$1845,MATCH(Input!$C$22,$B$18:$B$1845,0))-1))))</f>
        <v>188</v>
      </c>
      <c r="E1017" s="52">
        <f t="shared" si="46"/>
        <v>5.3475935828877219E-3</v>
      </c>
      <c r="F1017" s="164">
        <v>423192</v>
      </c>
      <c r="G1017" s="163">
        <v>4880</v>
      </c>
      <c r="H1017" s="48">
        <f>IF($B1017&lt;Input!$C$22,"n.m.",IF($B1017=Input!$C$22,100,100*(1+(G1017/INDEX(G$18:G$1845,MATCH(Input!$C$22,$B$18:$B$1845,0))-1))))</f>
        <v>122</v>
      </c>
      <c r="I1017" s="46">
        <f t="shared" si="45"/>
        <v>2.0533880903490509E-3</v>
      </c>
      <c r="J1017" s="50">
        <f>IF($B1017&gt;=Input!$C$22,100,"n.m.")</f>
        <v>100</v>
      </c>
    </row>
    <row r="1018" spans="2:10" x14ac:dyDescent="0.15">
      <c r="B1018" s="33">
        <f t="shared" si="47"/>
        <v>43196</v>
      </c>
      <c r="C1018" s="160">
        <v>187</v>
      </c>
      <c r="D1018" s="44">
        <f>IF($B1018&lt;Input!$C$22,"n.m.",IF($B1018=Input!$C$22,100,100*(1+(C1018/INDEX(C$18:C$1845,MATCH(Input!$C$22,$B$18:$B$1845,0))-1))))</f>
        <v>187</v>
      </c>
      <c r="E1018" s="52">
        <f t="shared" si="46"/>
        <v>5.3763440860215006E-3</v>
      </c>
      <c r="F1018" s="164">
        <v>433567</v>
      </c>
      <c r="G1018" s="163">
        <v>4870</v>
      </c>
      <c r="H1018" s="48">
        <f>IF($B1018&lt;Input!$C$22,"n.m.",IF($B1018=Input!$C$22,100,100*(1+(G1018/INDEX(G$18:G$1845,MATCH(Input!$C$22,$B$18:$B$1845,0))-1))))</f>
        <v>121.75</v>
      </c>
      <c r="I1018" s="46">
        <f t="shared" si="45"/>
        <v>2.057613168724215E-3</v>
      </c>
      <c r="J1018" s="50">
        <f>IF($B1018&gt;=Input!$C$22,100,"n.m.")</f>
        <v>100</v>
      </c>
    </row>
    <row r="1019" spans="2:10" x14ac:dyDescent="0.15">
      <c r="B1019" s="33">
        <f t="shared" si="47"/>
        <v>43195</v>
      </c>
      <c r="C1019" s="160">
        <v>186</v>
      </c>
      <c r="D1019" s="44">
        <f>IF($B1019&lt;Input!$C$22,"n.m.",IF($B1019=Input!$C$22,100,100*(1+(C1019/INDEX(C$18:C$1845,MATCH(Input!$C$22,$B$18:$B$1845,0))-1))))</f>
        <v>186</v>
      </c>
      <c r="E1019" s="52">
        <f t="shared" si="46"/>
        <v>5.4054054054053502E-3</v>
      </c>
      <c r="F1019" s="164">
        <v>408243</v>
      </c>
      <c r="G1019" s="163">
        <v>4860</v>
      </c>
      <c r="H1019" s="48">
        <f>IF($B1019&lt;Input!$C$22,"n.m.",IF($B1019=Input!$C$22,100,100*(1+(G1019/INDEX(G$18:G$1845,MATCH(Input!$C$22,$B$18:$B$1845,0))-1))))</f>
        <v>121.50000000000001</v>
      </c>
      <c r="I1019" s="46">
        <f t="shared" si="45"/>
        <v>2.0618556701030855E-3</v>
      </c>
      <c r="J1019" s="50">
        <f>IF($B1019&gt;=Input!$C$22,100,"n.m.")</f>
        <v>100</v>
      </c>
    </row>
    <row r="1020" spans="2:10" x14ac:dyDescent="0.15">
      <c r="B1020" s="33">
        <f t="shared" si="47"/>
        <v>43194</v>
      </c>
      <c r="C1020" s="160">
        <v>185</v>
      </c>
      <c r="D1020" s="44">
        <f>IF($B1020&lt;Input!$C$22,"n.m.",IF($B1020=Input!$C$22,100,100*(1+(C1020/INDEX(C$18:C$1845,MATCH(Input!$C$22,$B$18:$B$1845,0))-1))))</f>
        <v>185</v>
      </c>
      <c r="E1020" s="52">
        <f t="shared" si="46"/>
        <v>5.4347826086955653E-3</v>
      </c>
      <c r="F1020" s="164">
        <v>486921</v>
      </c>
      <c r="G1020" s="163">
        <v>4850</v>
      </c>
      <c r="H1020" s="48">
        <f>IF($B1020&lt;Input!$C$22,"n.m.",IF($B1020=Input!$C$22,100,100*(1+(G1020/INDEX(G$18:G$1845,MATCH(Input!$C$22,$B$18:$B$1845,0))-1))))</f>
        <v>121.24999999999999</v>
      </c>
      <c r="I1020" s="46">
        <f t="shared" si="45"/>
        <v>2.0661157024792765E-3</v>
      </c>
      <c r="J1020" s="50">
        <f>IF($B1020&gt;=Input!$C$22,100,"n.m.")</f>
        <v>100</v>
      </c>
    </row>
    <row r="1021" spans="2:10" x14ac:dyDescent="0.15">
      <c r="B1021" s="33">
        <f t="shared" si="47"/>
        <v>43193</v>
      </c>
      <c r="C1021" s="160">
        <v>184</v>
      </c>
      <c r="D1021" s="44">
        <f>IF($B1021&lt;Input!$C$22,"n.m.",IF($B1021=Input!$C$22,100,100*(1+(C1021/INDEX(C$18:C$1845,MATCH(Input!$C$22,$B$18:$B$1845,0))-1))))</f>
        <v>184</v>
      </c>
      <c r="E1021" s="52">
        <f t="shared" si="46"/>
        <v>5.464480874316946E-3</v>
      </c>
      <c r="F1021" s="164">
        <v>460770</v>
      </c>
      <c r="G1021" s="163">
        <v>4840</v>
      </c>
      <c r="H1021" s="48">
        <f>IF($B1021&lt;Input!$C$22,"n.m.",IF($B1021=Input!$C$22,100,100*(1+(G1021/INDEX(G$18:G$1845,MATCH(Input!$C$22,$B$18:$B$1845,0))-1))))</f>
        <v>121</v>
      </c>
      <c r="I1021" s="46">
        <f t="shared" si="45"/>
        <v>2.0703933747412417E-3</v>
      </c>
      <c r="J1021" s="50">
        <f>IF($B1021&gt;=Input!$C$22,100,"n.m.")</f>
        <v>100</v>
      </c>
    </row>
    <row r="1022" spans="2:10" x14ac:dyDescent="0.15">
      <c r="B1022" s="33">
        <f t="shared" si="47"/>
        <v>43192</v>
      </c>
      <c r="C1022" s="160">
        <v>183</v>
      </c>
      <c r="D1022" s="44">
        <f>IF($B1022&lt;Input!$C$22,"n.m.",IF($B1022=Input!$C$22,100,100*(1+(C1022/INDEX(C$18:C$1845,MATCH(Input!$C$22,$B$18:$B$1845,0))-1))))</f>
        <v>183</v>
      </c>
      <c r="E1022" s="52">
        <f t="shared" si="46"/>
        <v>5.494505494505475E-3</v>
      </c>
      <c r="F1022" s="164">
        <v>348818</v>
      </c>
      <c r="G1022" s="163">
        <v>4830</v>
      </c>
      <c r="H1022" s="48">
        <f>IF($B1022&lt;Input!$C$22,"n.m.",IF($B1022=Input!$C$22,100,100*(1+(G1022/INDEX(G$18:G$1845,MATCH(Input!$C$22,$B$18:$B$1845,0))-1))))</f>
        <v>120.75</v>
      </c>
      <c r="I1022" s="46">
        <f t="shared" si="45"/>
        <v>2.0746887966804906E-3</v>
      </c>
      <c r="J1022" s="50">
        <f>IF($B1022&gt;=Input!$C$22,100,"n.m.")</f>
        <v>100</v>
      </c>
    </row>
    <row r="1023" spans="2:10" x14ac:dyDescent="0.15">
      <c r="B1023" s="33">
        <f t="shared" si="47"/>
        <v>43191</v>
      </c>
      <c r="C1023" s="160">
        <v>182</v>
      </c>
      <c r="D1023" s="44">
        <f>IF($B1023&lt;Input!$C$22,"n.m.",IF($B1023=Input!$C$22,100,100*(1+(C1023/INDEX(C$18:C$1845,MATCH(Input!$C$22,$B$18:$B$1845,0))-1))))</f>
        <v>182</v>
      </c>
      <c r="E1023" s="52">
        <f t="shared" si="46"/>
        <v>5.5248618784531356E-3</v>
      </c>
      <c r="F1023" s="164">
        <v>469018</v>
      </c>
      <c r="G1023" s="163">
        <v>4820</v>
      </c>
      <c r="H1023" s="48">
        <f>IF($B1023&lt;Input!$C$22,"n.m.",IF($B1023=Input!$C$22,100,100*(1+(G1023/INDEX(G$18:G$1845,MATCH(Input!$C$22,$B$18:$B$1845,0))-1))))</f>
        <v>120.5</v>
      </c>
      <c r="I1023" s="46">
        <f t="shared" si="45"/>
        <v>2.0790020790020236E-3</v>
      </c>
      <c r="J1023" s="50">
        <f>IF($B1023&gt;=Input!$C$22,100,"n.m.")</f>
        <v>100</v>
      </c>
    </row>
    <row r="1024" spans="2:10" x14ac:dyDescent="0.15">
      <c r="B1024" s="33">
        <f t="shared" si="47"/>
        <v>43190</v>
      </c>
      <c r="C1024" s="160">
        <v>181</v>
      </c>
      <c r="D1024" s="44">
        <f>IF($B1024&lt;Input!$C$22,"n.m.",IF($B1024=Input!$C$22,100,100*(1+(C1024/INDEX(C$18:C$1845,MATCH(Input!$C$22,$B$18:$B$1845,0))-1))))</f>
        <v>181</v>
      </c>
      <c r="E1024" s="52">
        <f t="shared" si="46"/>
        <v>5.5555555555555358E-3</v>
      </c>
      <c r="F1024" s="164">
        <v>287009</v>
      </c>
      <c r="G1024" s="163">
        <v>4810</v>
      </c>
      <c r="H1024" s="48">
        <f>IF($B1024&lt;Input!$C$22,"n.m.",IF($B1024=Input!$C$22,100,100*(1+(G1024/INDEX(G$18:G$1845,MATCH(Input!$C$22,$B$18:$B$1845,0))-1))))</f>
        <v>120.24999999999999</v>
      </c>
      <c r="I1024" s="46">
        <f t="shared" si="45"/>
        <v>2.083333333333437E-3</v>
      </c>
      <c r="J1024" s="50">
        <f>IF($B1024&gt;=Input!$C$22,100,"n.m.")</f>
        <v>100</v>
      </c>
    </row>
    <row r="1025" spans="2:10" x14ac:dyDescent="0.15">
      <c r="B1025" s="33">
        <f t="shared" si="47"/>
        <v>43189</v>
      </c>
      <c r="C1025" s="160">
        <v>180</v>
      </c>
      <c r="D1025" s="44">
        <f>IF($B1025&lt;Input!$C$22,"n.m.",IF($B1025=Input!$C$22,100,100*(1+(C1025/INDEX(C$18:C$1845,MATCH(Input!$C$22,$B$18:$B$1845,0))-1))))</f>
        <v>180</v>
      </c>
      <c r="E1025" s="52">
        <f t="shared" si="46"/>
        <v>5.5865921787709993E-3</v>
      </c>
      <c r="F1025" s="164">
        <v>368589</v>
      </c>
      <c r="G1025" s="163">
        <v>4800</v>
      </c>
      <c r="H1025" s="48">
        <f>IF($B1025&lt;Input!$C$22,"n.m.",IF($B1025=Input!$C$22,100,100*(1+(G1025/INDEX(G$18:G$1845,MATCH(Input!$C$22,$B$18:$B$1845,0))-1))))</f>
        <v>120</v>
      </c>
      <c r="I1025" s="46">
        <f t="shared" si="45"/>
        <v>2.0876826722338038E-3</v>
      </c>
      <c r="J1025" s="50">
        <f>IF($B1025&gt;=Input!$C$22,100,"n.m.")</f>
        <v>100</v>
      </c>
    </row>
    <row r="1026" spans="2:10" x14ac:dyDescent="0.15">
      <c r="B1026" s="33">
        <f t="shared" si="47"/>
        <v>43188</v>
      </c>
      <c r="C1026" s="160">
        <v>179</v>
      </c>
      <c r="D1026" s="44">
        <f>IF($B1026&lt;Input!$C$22,"n.m.",IF($B1026=Input!$C$22,100,100*(1+(C1026/INDEX(C$18:C$1845,MATCH(Input!$C$22,$B$18:$B$1845,0))-1))))</f>
        <v>179</v>
      </c>
      <c r="E1026" s="52">
        <f t="shared" si="46"/>
        <v>5.6179775280897903E-3</v>
      </c>
      <c r="F1026" s="164">
        <v>420492</v>
      </c>
      <c r="G1026" s="163">
        <v>4790</v>
      </c>
      <c r="H1026" s="48">
        <f>IF($B1026&lt;Input!$C$22,"n.m.",IF($B1026=Input!$C$22,100,100*(1+(G1026/INDEX(G$18:G$1845,MATCH(Input!$C$22,$B$18:$B$1845,0))-1))))</f>
        <v>119.75</v>
      </c>
      <c r="I1026" s="46">
        <f t="shared" si="45"/>
        <v>2.0920502092049986E-3</v>
      </c>
      <c r="J1026" s="50">
        <f>IF($B1026&gt;=Input!$C$22,100,"n.m.")</f>
        <v>100</v>
      </c>
    </row>
    <row r="1027" spans="2:10" x14ac:dyDescent="0.15">
      <c r="B1027" s="33">
        <f t="shared" si="47"/>
        <v>43187</v>
      </c>
      <c r="C1027" s="160">
        <v>178</v>
      </c>
      <c r="D1027" s="44">
        <f>IF($B1027&lt;Input!$C$22,"n.m.",IF($B1027=Input!$C$22,100,100*(1+(C1027/INDEX(C$18:C$1845,MATCH(Input!$C$22,$B$18:$B$1845,0))-1))))</f>
        <v>178</v>
      </c>
      <c r="E1027" s="52">
        <f t="shared" si="46"/>
        <v>5.6497175141243527E-3</v>
      </c>
      <c r="F1027" s="164">
        <v>217693</v>
      </c>
      <c r="G1027" s="163">
        <v>4780</v>
      </c>
      <c r="H1027" s="48">
        <f>IF($B1027&lt;Input!$C$22,"n.m.",IF($B1027=Input!$C$22,100,100*(1+(G1027/INDEX(G$18:G$1845,MATCH(Input!$C$22,$B$18:$B$1845,0))-1))))</f>
        <v>119.5</v>
      </c>
      <c r="I1027" s="46">
        <f t="shared" si="45"/>
        <v>2.0964360587001352E-3</v>
      </c>
      <c r="J1027" s="50">
        <f>IF($B1027&gt;=Input!$C$22,100,"n.m.")</f>
        <v>100</v>
      </c>
    </row>
    <row r="1028" spans="2:10" x14ac:dyDescent="0.15">
      <c r="B1028" s="33">
        <f t="shared" si="47"/>
        <v>43186</v>
      </c>
      <c r="C1028" s="160">
        <v>177</v>
      </c>
      <c r="D1028" s="44">
        <f>IF($B1028&lt;Input!$C$22,"n.m.",IF($B1028=Input!$C$22,100,100*(1+(C1028/INDEX(C$18:C$1845,MATCH(Input!$C$22,$B$18:$B$1845,0))-1))))</f>
        <v>177</v>
      </c>
      <c r="E1028" s="52">
        <f t="shared" si="46"/>
        <v>5.6818181818181213E-3</v>
      </c>
      <c r="F1028" s="164">
        <v>456313</v>
      </c>
      <c r="G1028" s="163">
        <v>4770</v>
      </c>
      <c r="H1028" s="48">
        <f>IF($B1028&lt;Input!$C$22,"n.m.",IF($B1028=Input!$C$22,100,100*(1+(G1028/INDEX(G$18:G$1845,MATCH(Input!$C$22,$B$18:$B$1845,0))-1))))</f>
        <v>119.24999999999999</v>
      </c>
      <c r="I1028" s="46">
        <f t="shared" si="45"/>
        <v>2.1008403361344463E-3</v>
      </c>
      <c r="J1028" s="50">
        <f>IF($B1028&gt;=Input!$C$22,100,"n.m.")</f>
        <v>100</v>
      </c>
    </row>
    <row r="1029" spans="2:10" x14ac:dyDescent="0.15">
      <c r="B1029" s="33">
        <f t="shared" si="47"/>
        <v>43185</v>
      </c>
      <c r="C1029" s="160">
        <v>176</v>
      </c>
      <c r="D1029" s="44">
        <f>IF($B1029&lt;Input!$C$22,"n.m.",IF($B1029=Input!$C$22,100,100*(1+(C1029/INDEX(C$18:C$1845,MATCH(Input!$C$22,$B$18:$B$1845,0))-1))))</f>
        <v>176</v>
      </c>
      <c r="E1029" s="52">
        <f t="shared" si="46"/>
        <v>5.7142857142857828E-3</v>
      </c>
      <c r="F1029" s="164">
        <v>351416</v>
      </c>
      <c r="G1029" s="163">
        <v>4760</v>
      </c>
      <c r="H1029" s="48">
        <f>IF($B1029&lt;Input!$C$22,"n.m.",IF($B1029=Input!$C$22,100,100*(1+(G1029/INDEX(G$18:G$1845,MATCH(Input!$C$22,$B$18:$B$1845,0))-1))))</f>
        <v>119</v>
      </c>
      <c r="I1029" s="46">
        <f t="shared" si="45"/>
        <v>2.1052631578948322E-3</v>
      </c>
      <c r="J1029" s="50">
        <f>IF($B1029&gt;=Input!$C$22,100,"n.m.")</f>
        <v>100</v>
      </c>
    </row>
    <row r="1030" spans="2:10" x14ac:dyDescent="0.15">
      <c r="B1030" s="33">
        <f t="shared" si="47"/>
        <v>43184</v>
      </c>
      <c r="C1030" s="160">
        <v>175</v>
      </c>
      <c r="D1030" s="44">
        <f>IF($B1030&lt;Input!$C$22,"n.m.",IF($B1030=Input!$C$22,100,100*(1+(C1030/INDEX(C$18:C$1845,MATCH(Input!$C$22,$B$18:$B$1845,0))-1))))</f>
        <v>175</v>
      </c>
      <c r="E1030" s="52">
        <f t="shared" si="46"/>
        <v>5.7471264367816577E-3</v>
      </c>
      <c r="F1030" s="164">
        <v>351426</v>
      </c>
      <c r="G1030" s="163">
        <v>4750</v>
      </c>
      <c r="H1030" s="48">
        <f>IF($B1030&lt;Input!$C$22,"n.m.",IF($B1030=Input!$C$22,100,100*(1+(G1030/INDEX(G$18:G$1845,MATCH(Input!$C$22,$B$18:$B$1845,0))-1))))</f>
        <v>118.75</v>
      </c>
      <c r="I1030" s="46">
        <f t="shared" si="45"/>
        <v>2.1097046413502962E-3</v>
      </c>
      <c r="J1030" s="50">
        <f>IF($B1030&gt;=Input!$C$22,100,"n.m.")</f>
        <v>100</v>
      </c>
    </row>
    <row r="1031" spans="2:10" x14ac:dyDescent="0.15">
      <c r="B1031" s="33">
        <f t="shared" si="47"/>
        <v>43183</v>
      </c>
      <c r="C1031" s="160">
        <v>174</v>
      </c>
      <c r="D1031" s="44">
        <f>IF($B1031&lt;Input!$C$22,"n.m.",IF($B1031=Input!$C$22,100,100*(1+(C1031/INDEX(C$18:C$1845,MATCH(Input!$C$22,$B$18:$B$1845,0))-1))))</f>
        <v>174</v>
      </c>
      <c r="E1031" s="52">
        <f t="shared" si="46"/>
        <v>5.7803468208093012E-3</v>
      </c>
      <c r="F1031" s="164">
        <v>231799</v>
      </c>
      <c r="G1031" s="163">
        <v>4740</v>
      </c>
      <c r="H1031" s="48">
        <f>IF($B1031&lt;Input!$C$22,"n.m.",IF($B1031=Input!$C$22,100,100*(1+(G1031/INDEX(G$18:G$1845,MATCH(Input!$C$22,$B$18:$B$1845,0))-1))))</f>
        <v>118.5</v>
      </c>
      <c r="I1031" s="46">
        <f t="shared" si="45"/>
        <v>2.1141649048626032E-3</v>
      </c>
      <c r="J1031" s="50">
        <f>IF($B1031&gt;=Input!$C$22,100,"n.m.")</f>
        <v>100</v>
      </c>
    </row>
    <row r="1032" spans="2:10" x14ac:dyDescent="0.15">
      <c r="B1032" s="33">
        <f t="shared" si="47"/>
        <v>43182</v>
      </c>
      <c r="C1032" s="160">
        <v>173</v>
      </c>
      <c r="D1032" s="44">
        <f>IF($B1032&lt;Input!$C$22,"n.m.",IF($B1032=Input!$C$22,100,100*(1+(C1032/INDEX(C$18:C$1845,MATCH(Input!$C$22,$B$18:$B$1845,0))-1))))</f>
        <v>173</v>
      </c>
      <c r="E1032" s="52">
        <f t="shared" si="46"/>
        <v>5.8139534883721034E-3</v>
      </c>
      <c r="F1032" s="164">
        <v>441827</v>
      </c>
      <c r="G1032" s="163">
        <v>4730</v>
      </c>
      <c r="H1032" s="48">
        <f>IF($B1032&lt;Input!$C$22,"n.m.",IF($B1032=Input!$C$22,100,100*(1+(G1032/INDEX(G$18:G$1845,MATCH(Input!$C$22,$B$18:$B$1845,0))-1))))</f>
        <v>118.25000000000001</v>
      </c>
      <c r="I1032" s="46">
        <f t="shared" si="45"/>
        <v>2.1186440677967155E-3</v>
      </c>
      <c r="J1032" s="50">
        <f>IF($B1032&gt;=Input!$C$22,100,"n.m.")</f>
        <v>100</v>
      </c>
    </row>
    <row r="1033" spans="2:10" x14ac:dyDescent="0.15">
      <c r="B1033" s="33">
        <f t="shared" si="47"/>
        <v>43181</v>
      </c>
      <c r="C1033" s="160">
        <v>172</v>
      </c>
      <c r="D1033" s="44">
        <f>IF($B1033&lt;Input!$C$22,"n.m.",IF($B1033=Input!$C$22,100,100*(1+(C1033/INDEX(C$18:C$1845,MATCH(Input!$C$22,$B$18:$B$1845,0))-1))))</f>
        <v>172</v>
      </c>
      <c r="E1033" s="52">
        <f t="shared" si="46"/>
        <v>5.8479532163742132E-3</v>
      </c>
      <c r="F1033" s="164">
        <v>411953</v>
      </c>
      <c r="G1033" s="163">
        <v>4720</v>
      </c>
      <c r="H1033" s="48">
        <f>IF($B1033&lt;Input!$C$22,"n.m.",IF($B1033=Input!$C$22,100,100*(1+(G1033/INDEX(G$18:G$1845,MATCH(Input!$C$22,$B$18:$B$1845,0))-1))))</f>
        <v>118</v>
      </c>
      <c r="I1033" s="46">
        <f t="shared" si="45"/>
        <v>2.1231422505307851E-3</v>
      </c>
      <c r="J1033" s="50">
        <f>IF($B1033&gt;=Input!$C$22,100,"n.m.")</f>
        <v>100</v>
      </c>
    </row>
    <row r="1034" spans="2:10" x14ac:dyDescent="0.15">
      <c r="B1034" s="33">
        <f t="shared" si="47"/>
        <v>43180</v>
      </c>
      <c r="C1034" s="160">
        <v>171</v>
      </c>
      <c r="D1034" s="44">
        <f>IF($B1034&lt;Input!$C$22,"n.m.",IF($B1034=Input!$C$22,100,100*(1+(C1034/INDEX(C$18:C$1845,MATCH(Input!$C$22,$B$18:$B$1845,0))-1))))</f>
        <v>171</v>
      </c>
      <c r="E1034" s="52">
        <f t="shared" si="46"/>
        <v>5.8823529411764497E-3</v>
      </c>
      <c r="F1034" s="164">
        <v>494899</v>
      </c>
      <c r="G1034" s="163">
        <v>4710</v>
      </c>
      <c r="H1034" s="48">
        <f>IF($B1034&lt;Input!$C$22,"n.m.",IF($B1034=Input!$C$22,100,100*(1+(G1034/INDEX(G$18:G$1845,MATCH(Input!$C$22,$B$18:$B$1845,0))-1))))</f>
        <v>117.75</v>
      </c>
      <c r="I1034" s="46">
        <f t="shared" si="45"/>
        <v>2.1276595744681437E-3</v>
      </c>
      <c r="J1034" s="50">
        <f>IF($B1034&gt;=Input!$C$22,100,"n.m.")</f>
        <v>100</v>
      </c>
    </row>
    <row r="1035" spans="2:10" x14ac:dyDescent="0.15">
      <c r="B1035" s="33">
        <f t="shared" si="47"/>
        <v>43179</v>
      </c>
      <c r="C1035" s="160">
        <v>170</v>
      </c>
      <c r="D1035" s="44">
        <f>IF($B1035&lt;Input!$C$22,"n.m.",IF($B1035=Input!$C$22,100,100*(1+(C1035/INDEX(C$18:C$1845,MATCH(Input!$C$22,$B$18:$B$1845,0))-1))))</f>
        <v>170</v>
      </c>
      <c r="E1035" s="52">
        <f t="shared" si="46"/>
        <v>5.9171597633136397E-3</v>
      </c>
      <c r="F1035" s="164">
        <v>212492</v>
      </c>
      <c r="G1035" s="163">
        <v>4700</v>
      </c>
      <c r="H1035" s="48">
        <f>IF($B1035&lt;Input!$C$22,"n.m.",IF($B1035=Input!$C$22,100,100*(1+(G1035/INDEX(G$18:G$1845,MATCH(Input!$C$22,$B$18:$B$1845,0))-1))))</f>
        <v>117.5</v>
      </c>
      <c r="I1035" s="46">
        <f t="shared" si="45"/>
        <v>2.132196162046851E-3</v>
      </c>
      <c r="J1035" s="50">
        <f>IF($B1035&gt;=Input!$C$22,100,"n.m.")</f>
        <v>100</v>
      </c>
    </row>
    <row r="1036" spans="2:10" x14ac:dyDescent="0.15">
      <c r="B1036" s="33">
        <f t="shared" si="47"/>
        <v>43178</v>
      </c>
      <c r="C1036" s="160">
        <v>169</v>
      </c>
      <c r="D1036" s="44">
        <f>IF($B1036&lt;Input!$C$22,"n.m.",IF($B1036=Input!$C$22,100,100*(1+(C1036/INDEX(C$18:C$1845,MATCH(Input!$C$22,$B$18:$B$1845,0))-1))))</f>
        <v>169</v>
      </c>
      <c r="E1036" s="52">
        <f t="shared" si="46"/>
        <v>5.9523809523809312E-3</v>
      </c>
      <c r="F1036" s="164">
        <v>241834</v>
      </c>
      <c r="G1036" s="163">
        <v>4690</v>
      </c>
      <c r="H1036" s="48">
        <f>IF($B1036&lt;Input!$C$22,"n.m.",IF($B1036=Input!$C$22,100,100*(1+(G1036/INDEX(G$18:G$1845,MATCH(Input!$C$22,$B$18:$B$1845,0))-1))))</f>
        <v>117.25000000000001</v>
      </c>
      <c r="I1036" s="46">
        <f t="shared" si="45"/>
        <v>2.1367521367521292E-3</v>
      </c>
      <c r="J1036" s="50">
        <f>IF($B1036&gt;=Input!$C$22,100,"n.m.")</f>
        <v>100</v>
      </c>
    </row>
    <row r="1037" spans="2:10" x14ac:dyDescent="0.15">
      <c r="B1037" s="33">
        <f t="shared" si="47"/>
        <v>43177</v>
      </c>
      <c r="C1037" s="160">
        <v>168</v>
      </c>
      <c r="D1037" s="44">
        <f>IF($B1037&lt;Input!$C$22,"n.m.",IF($B1037=Input!$C$22,100,100*(1+(C1037/INDEX(C$18:C$1845,MATCH(Input!$C$22,$B$18:$B$1845,0))-1))))</f>
        <v>168</v>
      </c>
      <c r="E1037" s="52">
        <f t="shared" si="46"/>
        <v>5.9880239520957446E-3</v>
      </c>
      <c r="F1037" s="164">
        <v>276056</v>
      </c>
      <c r="G1037" s="163">
        <v>4680</v>
      </c>
      <c r="H1037" s="48">
        <f>IF($B1037&lt;Input!$C$22,"n.m.",IF($B1037=Input!$C$22,100,100*(1+(G1037/INDEX(G$18:G$1845,MATCH(Input!$C$22,$B$18:$B$1845,0))-1))))</f>
        <v>117</v>
      </c>
      <c r="I1037" s="46">
        <f t="shared" si="45"/>
        <v>2.1413276231263545E-3</v>
      </c>
      <c r="J1037" s="50">
        <f>IF($B1037&gt;=Input!$C$22,100,"n.m.")</f>
        <v>100</v>
      </c>
    </row>
    <row r="1038" spans="2:10" x14ac:dyDescent="0.15">
      <c r="B1038" s="33">
        <f t="shared" si="47"/>
        <v>43176</v>
      </c>
      <c r="C1038" s="160">
        <v>167</v>
      </c>
      <c r="D1038" s="44">
        <f>IF($B1038&lt;Input!$C$22,"n.m.",IF($B1038=Input!$C$22,100,100*(1+(C1038/INDEX(C$18:C$1845,MATCH(Input!$C$22,$B$18:$B$1845,0))-1))))</f>
        <v>167</v>
      </c>
      <c r="E1038" s="52">
        <f t="shared" si="46"/>
        <v>6.0240963855422436E-3</v>
      </c>
      <c r="F1038" s="164">
        <v>316555</v>
      </c>
      <c r="G1038" s="163">
        <v>4670</v>
      </c>
      <c r="H1038" s="48">
        <f>IF($B1038&lt;Input!$C$22,"n.m.",IF($B1038=Input!$C$22,100,100*(1+(G1038/INDEX(G$18:G$1845,MATCH(Input!$C$22,$B$18:$B$1845,0))-1))))</f>
        <v>116.75</v>
      </c>
      <c r="I1038" s="46">
        <f t="shared" si="45"/>
        <v>2.1459227467810482E-3</v>
      </c>
      <c r="J1038" s="50">
        <f>IF($B1038&gt;=Input!$C$22,100,"n.m.")</f>
        <v>100</v>
      </c>
    </row>
    <row r="1039" spans="2:10" x14ac:dyDescent="0.15">
      <c r="B1039" s="33">
        <f t="shared" si="47"/>
        <v>43175</v>
      </c>
      <c r="C1039" s="160">
        <v>166</v>
      </c>
      <c r="D1039" s="44">
        <f>IF($B1039&lt;Input!$C$22,"n.m.",IF($B1039=Input!$C$22,100,100*(1+(C1039/INDEX(C$18:C$1845,MATCH(Input!$C$22,$B$18:$B$1845,0))-1))))</f>
        <v>166</v>
      </c>
      <c r="E1039" s="52">
        <f t="shared" si="46"/>
        <v>6.0606060606060996E-3</v>
      </c>
      <c r="F1039" s="164">
        <v>417424</v>
      </c>
      <c r="G1039" s="163">
        <v>4660</v>
      </c>
      <c r="H1039" s="48">
        <f>IF($B1039&lt;Input!$C$22,"n.m.",IF($B1039=Input!$C$22,100,100*(1+(G1039/INDEX(G$18:G$1845,MATCH(Input!$C$22,$B$18:$B$1845,0))-1))))</f>
        <v>116.5</v>
      </c>
      <c r="I1039" s="46">
        <f t="shared" si="45"/>
        <v>2.1505376344086446E-3</v>
      </c>
      <c r="J1039" s="50">
        <f>IF($B1039&gt;=Input!$C$22,100,"n.m.")</f>
        <v>100</v>
      </c>
    </row>
    <row r="1040" spans="2:10" x14ac:dyDescent="0.15">
      <c r="B1040" s="33">
        <f t="shared" si="47"/>
        <v>43174</v>
      </c>
      <c r="C1040" s="160">
        <v>165</v>
      </c>
      <c r="D1040" s="44">
        <f>IF($B1040&lt;Input!$C$22,"n.m.",IF($B1040=Input!$C$22,100,100*(1+(C1040/INDEX(C$18:C$1845,MATCH(Input!$C$22,$B$18:$B$1845,0))-1))))</f>
        <v>165</v>
      </c>
      <c r="E1040" s="52">
        <f t="shared" si="46"/>
        <v>6.0975609756097615E-3</v>
      </c>
      <c r="F1040" s="164">
        <v>481291</v>
      </c>
      <c r="G1040" s="163">
        <v>4650</v>
      </c>
      <c r="H1040" s="48">
        <f>IF($B1040&lt;Input!$C$22,"n.m.",IF($B1040=Input!$C$22,100,100*(1+(G1040/INDEX(G$18:G$1845,MATCH(Input!$C$22,$B$18:$B$1845,0))-1))))</f>
        <v>116.25000000000001</v>
      </c>
      <c r="I1040" s="46">
        <f t="shared" si="45"/>
        <v>2.1551724137931494E-3</v>
      </c>
      <c r="J1040" s="50">
        <f>IF($B1040&gt;=Input!$C$22,100,"n.m.")</f>
        <v>100</v>
      </c>
    </row>
    <row r="1041" spans="2:10" x14ac:dyDescent="0.15">
      <c r="B1041" s="33">
        <f t="shared" si="47"/>
        <v>43173</v>
      </c>
      <c r="C1041" s="160">
        <v>164</v>
      </c>
      <c r="D1041" s="44">
        <f>IF($B1041&lt;Input!$C$22,"n.m.",IF($B1041=Input!$C$22,100,100*(1+(C1041/INDEX(C$18:C$1845,MATCH(Input!$C$22,$B$18:$B$1845,0))-1))))</f>
        <v>164</v>
      </c>
      <c r="E1041" s="52">
        <f t="shared" si="46"/>
        <v>6.1349693251533388E-3</v>
      </c>
      <c r="F1041" s="164">
        <v>202095</v>
      </c>
      <c r="G1041" s="163">
        <v>4640</v>
      </c>
      <c r="H1041" s="48">
        <f>IF($B1041&lt;Input!$C$22,"n.m.",IF($B1041=Input!$C$22,100,100*(1+(G1041/INDEX(G$18:G$1845,MATCH(Input!$C$22,$B$18:$B$1845,0))-1))))</f>
        <v>115.99999999999999</v>
      </c>
      <c r="I1041" s="46">
        <f t="shared" si="45"/>
        <v>2.1598272138227959E-3</v>
      </c>
      <c r="J1041" s="50">
        <f>IF($B1041&gt;=Input!$C$22,100,"n.m.")</f>
        <v>100</v>
      </c>
    </row>
    <row r="1042" spans="2:10" x14ac:dyDescent="0.15">
      <c r="B1042" s="33">
        <f t="shared" si="47"/>
        <v>43172</v>
      </c>
      <c r="C1042" s="160">
        <v>163</v>
      </c>
      <c r="D1042" s="44">
        <f>IF($B1042&lt;Input!$C$22,"n.m.",IF($B1042=Input!$C$22,100,100*(1+(C1042/INDEX(C$18:C$1845,MATCH(Input!$C$22,$B$18:$B$1845,0))-1))))</f>
        <v>163</v>
      </c>
      <c r="E1042" s="52">
        <f t="shared" si="46"/>
        <v>6.1728395061728669E-3</v>
      </c>
      <c r="F1042" s="164">
        <v>263688</v>
      </c>
      <c r="G1042" s="163">
        <v>4630</v>
      </c>
      <c r="H1042" s="48">
        <f>IF($B1042&lt;Input!$C$22,"n.m.",IF($B1042=Input!$C$22,100,100*(1+(G1042/INDEX(G$18:G$1845,MATCH(Input!$C$22,$B$18:$B$1845,0))-1))))</f>
        <v>115.75</v>
      </c>
      <c r="I1042" s="46">
        <f t="shared" ref="I1042:I1105" si="48">G1042/G1043-1</f>
        <v>2.1645021645022577E-3</v>
      </c>
      <c r="J1042" s="50">
        <f>IF($B1042&gt;=Input!$C$22,100,"n.m.")</f>
        <v>100</v>
      </c>
    </row>
    <row r="1043" spans="2:10" x14ac:dyDescent="0.15">
      <c r="B1043" s="33">
        <f t="shared" si="47"/>
        <v>43171</v>
      </c>
      <c r="C1043" s="160">
        <v>162</v>
      </c>
      <c r="D1043" s="44">
        <f>IF($B1043&lt;Input!$C$22,"n.m.",IF($B1043=Input!$C$22,100,100*(1+(C1043/INDEX(C$18:C$1845,MATCH(Input!$C$22,$B$18:$B$1845,0))-1))))</f>
        <v>162</v>
      </c>
      <c r="E1043" s="52">
        <f t="shared" ref="E1043:E1106" si="49">C1043/C1044-1</f>
        <v>6.2111801242235032E-3</v>
      </c>
      <c r="F1043" s="164">
        <v>258561</v>
      </c>
      <c r="G1043" s="163">
        <v>4620</v>
      </c>
      <c r="H1043" s="48">
        <f>IF($B1043&lt;Input!$C$22,"n.m.",IF($B1043=Input!$C$22,100,100*(1+(G1043/INDEX(G$18:G$1845,MATCH(Input!$C$22,$B$18:$B$1845,0))-1))))</f>
        <v>115.5</v>
      </c>
      <c r="I1043" s="46">
        <f t="shared" si="48"/>
        <v>2.1691973969630851E-3</v>
      </c>
      <c r="J1043" s="50">
        <f>IF($B1043&gt;=Input!$C$22,100,"n.m.")</f>
        <v>100</v>
      </c>
    </row>
    <row r="1044" spans="2:10" x14ac:dyDescent="0.15">
      <c r="B1044" s="33">
        <f t="shared" ref="B1044:B1107" si="50">B1043-1</f>
        <v>43170</v>
      </c>
      <c r="C1044" s="160">
        <v>161</v>
      </c>
      <c r="D1044" s="44">
        <f>IF($B1044&lt;Input!$C$22,"n.m.",IF($B1044=Input!$C$22,100,100*(1+(C1044/INDEX(C$18:C$1845,MATCH(Input!$C$22,$B$18:$B$1845,0))-1))))</f>
        <v>161</v>
      </c>
      <c r="E1044" s="52">
        <f t="shared" si="49"/>
        <v>6.2500000000000888E-3</v>
      </c>
      <c r="F1044" s="164">
        <v>322304</v>
      </c>
      <c r="G1044" s="163">
        <v>4610</v>
      </c>
      <c r="H1044" s="48">
        <f>IF($B1044&lt;Input!$C$22,"n.m.",IF($B1044=Input!$C$22,100,100*(1+(G1044/INDEX(G$18:G$1845,MATCH(Input!$C$22,$B$18:$B$1845,0))-1))))</f>
        <v>115.25000000000001</v>
      </c>
      <c r="I1044" s="46">
        <f t="shared" si="48"/>
        <v>2.1739130434783593E-3</v>
      </c>
      <c r="J1044" s="50">
        <f>IF($B1044&gt;=Input!$C$22,100,"n.m.")</f>
        <v>100</v>
      </c>
    </row>
    <row r="1045" spans="2:10" x14ac:dyDescent="0.15">
      <c r="B1045" s="33">
        <f t="shared" si="50"/>
        <v>43169</v>
      </c>
      <c r="C1045" s="160">
        <v>160</v>
      </c>
      <c r="D1045" s="44">
        <f>IF($B1045&lt;Input!$C$22,"n.m.",IF($B1045=Input!$C$22,100,100*(1+(C1045/INDEX(C$18:C$1845,MATCH(Input!$C$22,$B$18:$B$1845,0))-1))))</f>
        <v>160</v>
      </c>
      <c r="E1045" s="52">
        <f t="shared" si="49"/>
        <v>6.2893081761006275E-3</v>
      </c>
      <c r="F1045" s="164">
        <v>299285</v>
      </c>
      <c r="G1045" s="163">
        <v>4600</v>
      </c>
      <c r="H1045" s="48">
        <f>IF($B1045&lt;Input!$C$22,"n.m.",IF($B1045=Input!$C$22,100,100*(1+(G1045/INDEX(G$18:G$1845,MATCH(Input!$C$22,$B$18:$B$1845,0))-1))))</f>
        <v>114.99999999999999</v>
      </c>
      <c r="I1045" s="46">
        <f t="shared" si="48"/>
        <v>2.1786492374726851E-3</v>
      </c>
      <c r="J1045" s="50">
        <f>IF($B1045&gt;=Input!$C$22,100,"n.m.")</f>
        <v>100</v>
      </c>
    </row>
    <row r="1046" spans="2:10" x14ac:dyDescent="0.15">
      <c r="B1046" s="33">
        <f t="shared" si="50"/>
        <v>43168</v>
      </c>
      <c r="C1046" s="160">
        <v>159</v>
      </c>
      <c r="D1046" s="44">
        <f>IF($B1046&lt;Input!$C$22,"n.m.",IF($B1046=Input!$C$22,100,100*(1+(C1046/INDEX(C$18:C$1845,MATCH(Input!$C$22,$B$18:$B$1845,0))-1))))</f>
        <v>159</v>
      </c>
      <c r="E1046" s="52">
        <f t="shared" si="49"/>
        <v>6.3291139240506666E-3</v>
      </c>
      <c r="F1046" s="164">
        <v>343391</v>
      </c>
      <c r="G1046" s="163">
        <v>4590</v>
      </c>
      <c r="H1046" s="48">
        <f>IF($B1046&lt;Input!$C$22,"n.m.",IF($B1046=Input!$C$22,100,100*(1+(G1046/INDEX(G$18:G$1845,MATCH(Input!$C$22,$B$18:$B$1845,0))-1))))</f>
        <v>114.75</v>
      </c>
      <c r="I1046" s="46">
        <f t="shared" si="48"/>
        <v>2.1834061135370675E-3</v>
      </c>
      <c r="J1046" s="50">
        <f>IF($B1046&gt;=Input!$C$22,100,"n.m.")</f>
        <v>100</v>
      </c>
    </row>
    <row r="1047" spans="2:10" x14ac:dyDescent="0.15">
      <c r="B1047" s="33">
        <f t="shared" si="50"/>
        <v>43167</v>
      </c>
      <c r="C1047" s="160">
        <v>158</v>
      </c>
      <c r="D1047" s="44">
        <f>IF($B1047&lt;Input!$C$22,"n.m.",IF($B1047=Input!$C$22,100,100*(1+(C1047/INDEX(C$18:C$1845,MATCH(Input!$C$22,$B$18:$B$1845,0))-1))))</f>
        <v>158</v>
      </c>
      <c r="E1047" s="52">
        <f t="shared" si="49"/>
        <v>6.3694267515923553E-3</v>
      </c>
      <c r="F1047" s="164">
        <v>389714</v>
      </c>
      <c r="G1047" s="163">
        <v>4580</v>
      </c>
      <c r="H1047" s="48">
        <f>IF($B1047&lt;Input!$C$22,"n.m.",IF($B1047=Input!$C$22,100,100*(1+(G1047/INDEX(G$18:G$1845,MATCH(Input!$C$22,$B$18:$B$1845,0))-1))))</f>
        <v>114.5</v>
      </c>
      <c r="I1047" s="46">
        <f t="shared" si="48"/>
        <v>2.1881838074397919E-3</v>
      </c>
      <c r="J1047" s="50">
        <f>IF($B1047&gt;=Input!$C$22,100,"n.m.")</f>
        <v>100</v>
      </c>
    </row>
    <row r="1048" spans="2:10" x14ac:dyDescent="0.15">
      <c r="B1048" s="33">
        <f t="shared" si="50"/>
        <v>43166</v>
      </c>
      <c r="C1048" s="160">
        <v>157</v>
      </c>
      <c r="D1048" s="44">
        <f>IF($B1048&lt;Input!$C$22,"n.m.",IF($B1048=Input!$C$22,100,100*(1+(C1048/INDEX(C$18:C$1845,MATCH(Input!$C$22,$B$18:$B$1845,0))-1))))</f>
        <v>157</v>
      </c>
      <c r="E1048" s="52">
        <f t="shared" si="49"/>
        <v>6.4102564102563875E-3</v>
      </c>
      <c r="F1048" s="164">
        <v>363547</v>
      </c>
      <c r="G1048" s="163">
        <v>4570</v>
      </c>
      <c r="H1048" s="48">
        <f>IF($B1048&lt;Input!$C$22,"n.m.",IF($B1048=Input!$C$22,100,100*(1+(G1048/INDEX(G$18:G$1845,MATCH(Input!$C$22,$B$18:$B$1845,0))-1))))</f>
        <v>114.25</v>
      </c>
      <c r="I1048" s="46">
        <f t="shared" si="48"/>
        <v>2.1929824561404132E-3</v>
      </c>
      <c r="J1048" s="50">
        <f>IF($B1048&gt;=Input!$C$22,100,"n.m.")</f>
        <v>100</v>
      </c>
    </row>
    <row r="1049" spans="2:10" x14ac:dyDescent="0.15">
      <c r="B1049" s="33">
        <f t="shared" si="50"/>
        <v>43165</v>
      </c>
      <c r="C1049" s="160">
        <v>156</v>
      </c>
      <c r="D1049" s="44">
        <f>IF($B1049&lt;Input!$C$22,"n.m.",IF($B1049=Input!$C$22,100,100*(1+(C1049/INDEX(C$18:C$1845,MATCH(Input!$C$22,$B$18:$B$1845,0))-1))))</f>
        <v>156</v>
      </c>
      <c r="E1049" s="52">
        <f t="shared" si="49"/>
        <v>6.4516129032257119E-3</v>
      </c>
      <c r="F1049" s="164">
        <v>202593</v>
      </c>
      <c r="G1049" s="163">
        <v>4560</v>
      </c>
      <c r="H1049" s="48">
        <f>IF($B1049&lt;Input!$C$22,"n.m.",IF($B1049=Input!$C$22,100,100*(1+(G1049/INDEX(G$18:G$1845,MATCH(Input!$C$22,$B$18:$B$1845,0))-1))))</f>
        <v>113.99999999999999</v>
      </c>
      <c r="I1049" s="46">
        <f t="shared" si="48"/>
        <v>2.19780219780219E-3</v>
      </c>
      <c r="J1049" s="50">
        <f>IF($B1049&gt;=Input!$C$22,100,"n.m.")</f>
        <v>100</v>
      </c>
    </row>
    <row r="1050" spans="2:10" x14ac:dyDescent="0.15">
      <c r="B1050" s="33">
        <f t="shared" si="50"/>
        <v>43164</v>
      </c>
      <c r="C1050" s="160">
        <v>155</v>
      </c>
      <c r="D1050" s="44">
        <f>IF($B1050&lt;Input!$C$22,"n.m.",IF($B1050=Input!$C$22,100,100*(1+(C1050/INDEX(C$18:C$1845,MATCH(Input!$C$22,$B$18:$B$1845,0))-1))))</f>
        <v>155</v>
      </c>
      <c r="E1050" s="52">
        <f t="shared" si="49"/>
        <v>6.4935064935065512E-3</v>
      </c>
      <c r="F1050" s="164">
        <v>424883</v>
      </c>
      <c r="G1050" s="163">
        <v>4550</v>
      </c>
      <c r="H1050" s="48">
        <f>IF($B1050&lt;Input!$C$22,"n.m.",IF($B1050=Input!$C$22,100,100*(1+(G1050/INDEX(G$18:G$1845,MATCH(Input!$C$22,$B$18:$B$1845,0))-1))))</f>
        <v>113.75</v>
      </c>
      <c r="I1050" s="46">
        <f t="shared" si="48"/>
        <v>2.2026431718060735E-3</v>
      </c>
      <c r="J1050" s="50">
        <f>IF($B1050&gt;=Input!$C$22,100,"n.m.")</f>
        <v>100</v>
      </c>
    </row>
    <row r="1051" spans="2:10" x14ac:dyDescent="0.15">
      <c r="B1051" s="33">
        <f t="shared" si="50"/>
        <v>43163</v>
      </c>
      <c r="C1051" s="160">
        <v>154</v>
      </c>
      <c r="D1051" s="44">
        <f>IF($B1051&lt;Input!$C$22,"n.m.",IF($B1051=Input!$C$22,100,100*(1+(C1051/INDEX(C$18:C$1845,MATCH(Input!$C$22,$B$18:$B$1845,0))-1))))</f>
        <v>154</v>
      </c>
      <c r="E1051" s="52">
        <f t="shared" si="49"/>
        <v>6.5359477124182774E-3</v>
      </c>
      <c r="F1051" s="164">
        <v>462947</v>
      </c>
      <c r="G1051" s="163">
        <v>4540</v>
      </c>
      <c r="H1051" s="48">
        <f>IF($B1051&lt;Input!$C$22,"n.m.",IF($B1051=Input!$C$22,100,100*(1+(G1051/INDEX(G$18:G$1845,MATCH(Input!$C$22,$B$18:$B$1845,0))-1))))</f>
        <v>113.5</v>
      </c>
      <c r="I1051" s="46">
        <f t="shared" si="48"/>
        <v>2.2075055187638082E-3</v>
      </c>
      <c r="J1051" s="50">
        <f>IF($B1051&gt;=Input!$C$22,100,"n.m.")</f>
        <v>100</v>
      </c>
    </row>
    <row r="1052" spans="2:10" x14ac:dyDescent="0.15">
      <c r="B1052" s="33">
        <f t="shared" si="50"/>
        <v>43162</v>
      </c>
      <c r="C1052" s="160">
        <v>153</v>
      </c>
      <c r="D1052" s="44">
        <f>IF($B1052&lt;Input!$C$22,"n.m.",IF($B1052=Input!$C$22,100,100*(1+(C1052/INDEX(C$18:C$1845,MATCH(Input!$C$22,$B$18:$B$1845,0))-1))))</f>
        <v>153</v>
      </c>
      <c r="E1052" s="52">
        <f t="shared" si="49"/>
        <v>6.5789473684210176E-3</v>
      </c>
      <c r="F1052" s="164">
        <v>445970</v>
      </c>
      <c r="G1052" s="163">
        <v>4530</v>
      </c>
      <c r="H1052" s="48">
        <f>IF($B1052&lt;Input!$C$22,"n.m.",IF($B1052=Input!$C$22,100,100*(1+(G1052/INDEX(G$18:G$1845,MATCH(Input!$C$22,$B$18:$B$1845,0))-1))))</f>
        <v>113.25</v>
      </c>
      <c r="I1052" s="46">
        <f t="shared" si="48"/>
        <v>2.2123893805310324E-3</v>
      </c>
      <c r="J1052" s="50">
        <f>IF($B1052&gt;=Input!$C$22,100,"n.m.")</f>
        <v>100</v>
      </c>
    </row>
    <row r="1053" spans="2:10" x14ac:dyDescent="0.15">
      <c r="B1053" s="33">
        <f t="shared" si="50"/>
        <v>43161</v>
      </c>
      <c r="C1053" s="160">
        <v>152</v>
      </c>
      <c r="D1053" s="44">
        <f>IF($B1053&lt;Input!$C$22,"n.m.",IF($B1053=Input!$C$22,100,100*(1+(C1053/INDEX(C$18:C$1845,MATCH(Input!$C$22,$B$18:$B$1845,0))-1))))</f>
        <v>152</v>
      </c>
      <c r="E1053" s="52">
        <f t="shared" si="49"/>
        <v>6.6225165562914245E-3</v>
      </c>
      <c r="F1053" s="164">
        <v>267562</v>
      </c>
      <c r="G1053" s="163">
        <v>4520</v>
      </c>
      <c r="H1053" s="48">
        <f>IF($B1053&lt;Input!$C$22,"n.m.",IF($B1053=Input!$C$22,100,100*(1+(G1053/INDEX(G$18:G$1845,MATCH(Input!$C$22,$B$18:$B$1845,0))-1))))</f>
        <v>112.99999999999999</v>
      </c>
      <c r="I1053" s="46">
        <f t="shared" si="48"/>
        <v>2.2172949002217113E-3</v>
      </c>
      <c r="J1053" s="50">
        <f>IF($B1053&gt;=Input!$C$22,100,"n.m.")</f>
        <v>100</v>
      </c>
    </row>
    <row r="1054" spans="2:10" x14ac:dyDescent="0.15">
      <c r="B1054" s="33">
        <f t="shared" si="50"/>
        <v>43160</v>
      </c>
      <c r="C1054" s="160">
        <v>151</v>
      </c>
      <c r="D1054" s="44">
        <f>IF($B1054&lt;Input!$C$22,"n.m.",IF($B1054=Input!$C$22,100,100*(1+(C1054/INDEX(C$18:C$1845,MATCH(Input!$C$22,$B$18:$B$1845,0))-1))))</f>
        <v>151</v>
      </c>
      <c r="E1054" s="52">
        <f t="shared" si="49"/>
        <v>6.6666666666665986E-3</v>
      </c>
      <c r="F1054" s="164">
        <v>337742</v>
      </c>
      <c r="G1054" s="163">
        <v>4510</v>
      </c>
      <c r="H1054" s="48">
        <f>IF($B1054&lt;Input!$C$22,"n.m.",IF($B1054=Input!$C$22,100,100*(1+(G1054/INDEX(G$18:G$1845,MATCH(Input!$C$22,$B$18:$B$1845,0))-1))))</f>
        <v>112.75</v>
      </c>
      <c r="I1054" s="46">
        <f t="shared" si="48"/>
        <v>2.2222222222221255E-3</v>
      </c>
      <c r="J1054" s="50">
        <f>IF($B1054&gt;=Input!$C$22,100,"n.m.")</f>
        <v>100</v>
      </c>
    </row>
    <row r="1055" spans="2:10" x14ac:dyDescent="0.15">
      <c r="B1055" s="33">
        <f t="shared" si="50"/>
        <v>43159</v>
      </c>
      <c r="C1055" s="160">
        <v>150</v>
      </c>
      <c r="D1055" s="44">
        <f>IF($B1055&lt;Input!$C$22,"n.m.",IF($B1055=Input!$C$22,100,100*(1+(C1055/INDEX(C$18:C$1845,MATCH(Input!$C$22,$B$18:$B$1845,0))-1))))</f>
        <v>150</v>
      </c>
      <c r="E1055" s="52">
        <f t="shared" si="49"/>
        <v>6.7114093959732557E-3</v>
      </c>
      <c r="F1055" s="164">
        <v>251756</v>
      </c>
      <c r="G1055" s="163">
        <v>4500</v>
      </c>
      <c r="H1055" s="48">
        <f>IF($B1055&lt;Input!$C$22,"n.m.",IF($B1055=Input!$C$22,100,100*(1+(G1055/INDEX(G$18:G$1845,MATCH(Input!$C$22,$B$18:$B$1845,0))-1))))</f>
        <v>112.5</v>
      </c>
      <c r="I1055" s="46">
        <f t="shared" si="48"/>
        <v>2.2271714922048602E-3</v>
      </c>
      <c r="J1055" s="50">
        <f>IF($B1055&gt;=Input!$C$22,100,"n.m.")</f>
        <v>100</v>
      </c>
    </row>
    <row r="1056" spans="2:10" x14ac:dyDescent="0.15">
      <c r="B1056" s="33">
        <f t="shared" si="50"/>
        <v>43158</v>
      </c>
      <c r="C1056" s="160">
        <v>149</v>
      </c>
      <c r="D1056" s="44">
        <f>IF($B1056&lt;Input!$C$22,"n.m.",IF($B1056=Input!$C$22,100,100*(1+(C1056/INDEX(C$18:C$1845,MATCH(Input!$C$22,$B$18:$B$1845,0))-1))))</f>
        <v>149</v>
      </c>
      <c r="E1056" s="52">
        <f t="shared" si="49"/>
        <v>6.7567567567567988E-3</v>
      </c>
      <c r="F1056" s="164">
        <v>380132</v>
      </c>
      <c r="G1056" s="163">
        <v>4490</v>
      </c>
      <c r="H1056" s="48">
        <f>IF($B1056&lt;Input!$C$22,"n.m.",IF($B1056=Input!$C$22,100,100*(1+(G1056/INDEX(G$18:G$1845,MATCH(Input!$C$22,$B$18:$B$1845,0))-1))))</f>
        <v>112.25</v>
      </c>
      <c r="I1056" s="46">
        <f t="shared" si="48"/>
        <v>2.2321428571427937E-3</v>
      </c>
      <c r="J1056" s="50">
        <f>IF($B1056&gt;=Input!$C$22,100,"n.m.")</f>
        <v>100</v>
      </c>
    </row>
    <row r="1057" spans="2:10" x14ac:dyDescent="0.15">
      <c r="B1057" s="33">
        <f t="shared" si="50"/>
        <v>43157</v>
      </c>
      <c r="C1057" s="160">
        <v>148</v>
      </c>
      <c r="D1057" s="44">
        <f>IF($B1057&lt;Input!$C$22,"n.m.",IF($B1057=Input!$C$22,100,100*(1+(C1057/INDEX(C$18:C$1845,MATCH(Input!$C$22,$B$18:$B$1845,0))-1))))</f>
        <v>148</v>
      </c>
      <c r="E1057" s="52">
        <f t="shared" si="49"/>
        <v>6.8027210884353817E-3</v>
      </c>
      <c r="F1057" s="164">
        <v>429623</v>
      </c>
      <c r="G1057" s="163">
        <v>4480</v>
      </c>
      <c r="H1057" s="48">
        <f>IF($B1057&lt;Input!$C$22,"n.m.",IF($B1057=Input!$C$22,100,100*(1+(G1057/INDEX(G$18:G$1845,MATCH(Input!$C$22,$B$18:$B$1845,0))-1))))</f>
        <v>112.00000000000001</v>
      </c>
      <c r="I1057" s="46">
        <f t="shared" si="48"/>
        <v>2.2371364653244186E-3</v>
      </c>
      <c r="J1057" s="50">
        <f>IF($B1057&gt;=Input!$C$22,100,"n.m.")</f>
        <v>100</v>
      </c>
    </row>
    <row r="1058" spans="2:10" x14ac:dyDescent="0.15">
      <c r="B1058" s="33">
        <f t="shared" si="50"/>
        <v>43156</v>
      </c>
      <c r="C1058" s="160">
        <v>147</v>
      </c>
      <c r="D1058" s="44">
        <f>IF($B1058&lt;Input!$C$22,"n.m.",IF($B1058=Input!$C$22,100,100*(1+(C1058/INDEX(C$18:C$1845,MATCH(Input!$C$22,$B$18:$B$1845,0))-1))))</f>
        <v>147</v>
      </c>
      <c r="E1058" s="52">
        <f t="shared" si="49"/>
        <v>6.8493150684931781E-3</v>
      </c>
      <c r="F1058" s="164">
        <v>315706</v>
      </c>
      <c r="G1058" s="163">
        <v>4470</v>
      </c>
      <c r="H1058" s="48">
        <f>IF($B1058&lt;Input!$C$22,"n.m.",IF($B1058=Input!$C$22,100,100*(1+(G1058/INDEX(G$18:G$1845,MATCH(Input!$C$22,$B$18:$B$1845,0))-1))))</f>
        <v>111.75</v>
      </c>
      <c r="I1058" s="46">
        <f t="shared" si="48"/>
        <v>2.2421524663676085E-3</v>
      </c>
      <c r="J1058" s="50">
        <f>IF($B1058&gt;=Input!$C$22,100,"n.m.")</f>
        <v>100</v>
      </c>
    </row>
    <row r="1059" spans="2:10" x14ac:dyDescent="0.15">
      <c r="B1059" s="33">
        <f t="shared" si="50"/>
        <v>43155</v>
      </c>
      <c r="C1059" s="160">
        <v>146</v>
      </c>
      <c r="D1059" s="44">
        <f>IF($B1059&lt;Input!$C$22,"n.m.",IF($B1059=Input!$C$22,100,100*(1+(C1059/INDEX(C$18:C$1845,MATCH(Input!$C$22,$B$18:$B$1845,0))-1))))</f>
        <v>146</v>
      </c>
      <c r="E1059" s="52">
        <f t="shared" si="49"/>
        <v>6.8965517241379448E-3</v>
      </c>
      <c r="F1059" s="164">
        <v>380816</v>
      </c>
      <c r="G1059" s="163">
        <v>4460</v>
      </c>
      <c r="H1059" s="48">
        <f>IF($B1059&lt;Input!$C$22,"n.m.",IF($B1059=Input!$C$22,100,100*(1+(G1059/INDEX(G$18:G$1845,MATCH(Input!$C$22,$B$18:$B$1845,0))-1))))</f>
        <v>111.5</v>
      </c>
      <c r="I1059" s="46">
        <f t="shared" si="48"/>
        <v>2.2471910112360494E-3</v>
      </c>
      <c r="J1059" s="50">
        <f>IF($B1059&gt;=Input!$C$22,100,"n.m.")</f>
        <v>100</v>
      </c>
    </row>
    <row r="1060" spans="2:10" x14ac:dyDescent="0.15">
      <c r="B1060" s="33">
        <f t="shared" si="50"/>
        <v>43154</v>
      </c>
      <c r="C1060" s="160">
        <v>145</v>
      </c>
      <c r="D1060" s="44">
        <f>IF($B1060&lt;Input!$C$22,"n.m.",IF($B1060=Input!$C$22,100,100*(1+(C1060/INDEX(C$18:C$1845,MATCH(Input!$C$22,$B$18:$B$1845,0))-1))))</f>
        <v>145</v>
      </c>
      <c r="E1060" s="52">
        <f t="shared" si="49"/>
        <v>6.9444444444444198E-3</v>
      </c>
      <c r="F1060" s="164">
        <v>320856</v>
      </c>
      <c r="G1060" s="163">
        <v>4450</v>
      </c>
      <c r="H1060" s="48">
        <f>IF($B1060&lt;Input!$C$22,"n.m.",IF($B1060=Input!$C$22,100,100*(1+(G1060/INDEX(G$18:G$1845,MATCH(Input!$C$22,$B$18:$B$1845,0))-1))))</f>
        <v>111.25</v>
      </c>
      <c r="I1060" s="46">
        <f t="shared" si="48"/>
        <v>2.2522522522523403E-3</v>
      </c>
      <c r="J1060" s="50">
        <f>IF($B1060&gt;=Input!$C$22,100,"n.m.")</f>
        <v>100</v>
      </c>
    </row>
    <row r="1061" spans="2:10" x14ac:dyDescent="0.15">
      <c r="B1061" s="33">
        <f t="shared" si="50"/>
        <v>43153</v>
      </c>
      <c r="C1061" s="160">
        <v>144</v>
      </c>
      <c r="D1061" s="44">
        <f>IF($B1061&lt;Input!$C$22,"n.m.",IF($B1061=Input!$C$22,100,100*(1+(C1061/INDEX(C$18:C$1845,MATCH(Input!$C$22,$B$18:$B$1845,0))-1))))</f>
        <v>144</v>
      </c>
      <c r="E1061" s="52">
        <f t="shared" si="49"/>
        <v>6.9930069930070893E-3</v>
      </c>
      <c r="F1061" s="164">
        <v>368976</v>
      </c>
      <c r="G1061" s="163">
        <v>4440</v>
      </c>
      <c r="H1061" s="48">
        <f>IF($B1061&lt;Input!$C$22,"n.m.",IF($B1061=Input!$C$22,100,100*(1+(G1061/INDEX(G$18:G$1845,MATCH(Input!$C$22,$B$18:$B$1845,0))-1))))</f>
        <v>111.00000000000001</v>
      </c>
      <c r="I1061" s="46">
        <f t="shared" si="48"/>
        <v>2.2573363431150906E-3</v>
      </c>
      <c r="J1061" s="50">
        <f>IF($B1061&gt;=Input!$C$22,100,"n.m.")</f>
        <v>100</v>
      </c>
    </row>
    <row r="1062" spans="2:10" x14ac:dyDescent="0.15">
      <c r="B1062" s="33">
        <f t="shared" si="50"/>
        <v>43152</v>
      </c>
      <c r="C1062" s="160">
        <v>143</v>
      </c>
      <c r="D1062" s="44">
        <f>IF($B1062&lt;Input!$C$22,"n.m.",IF($B1062=Input!$C$22,100,100*(1+(C1062/INDEX(C$18:C$1845,MATCH(Input!$C$22,$B$18:$B$1845,0))-1))))</f>
        <v>143</v>
      </c>
      <c r="E1062" s="52">
        <f t="shared" si="49"/>
        <v>7.0422535211267512E-3</v>
      </c>
      <c r="F1062" s="164">
        <v>208468</v>
      </c>
      <c r="G1062" s="163">
        <v>4430</v>
      </c>
      <c r="H1062" s="48">
        <f>IF($B1062&lt;Input!$C$22,"n.m.",IF($B1062=Input!$C$22,100,100*(1+(G1062/INDEX(G$18:G$1845,MATCH(Input!$C$22,$B$18:$B$1845,0))-1))))</f>
        <v>110.75</v>
      </c>
      <c r="I1062" s="46">
        <f t="shared" si="48"/>
        <v>2.2624434389140191E-3</v>
      </c>
      <c r="J1062" s="50">
        <f>IF($B1062&gt;=Input!$C$22,100,"n.m.")</f>
        <v>100</v>
      </c>
    </row>
    <row r="1063" spans="2:10" x14ac:dyDescent="0.15">
      <c r="B1063" s="33">
        <f t="shared" si="50"/>
        <v>43151</v>
      </c>
      <c r="C1063" s="160">
        <v>142</v>
      </c>
      <c r="D1063" s="44">
        <f>IF($B1063&lt;Input!$C$22,"n.m.",IF($B1063=Input!$C$22,100,100*(1+(C1063/INDEX(C$18:C$1845,MATCH(Input!$C$22,$B$18:$B$1845,0))-1))))</f>
        <v>142</v>
      </c>
      <c r="E1063" s="52">
        <f t="shared" si="49"/>
        <v>7.0921985815601829E-3</v>
      </c>
      <c r="F1063" s="164">
        <v>407359</v>
      </c>
      <c r="G1063" s="163">
        <v>4420</v>
      </c>
      <c r="H1063" s="48">
        <f>IF($B1063&lt;Input!$C$22,"n.m.",IF($B1063=Input!$C$22,100,100*(1+(G1063/INDEX(G$18:G$1845,MATCH(Input!$C$22,$B$18:$B$1845,0))-1))))</f>
        <v>110.5</v>
      </c>
      <c r="I1063" s="46">
        <f t="shared" si="48"/>
        <v>2.2675736961450532E-3</v>
      </c>
      <c r="J1063" s="50">
        <f>IF($B1063&gt;=Input!$C$22,100,"n.m.")</f>
        <v>100</v>
      </c>
    </row>
    <row r="1064" spans="2:10" x14ac:dyDescent="0.15">
      <c r="B1064" s="33">
        <f t="shared" si="50"/>
        <v>43150</v>
      </c>
      <c r="C1064" s="160">
        <v>141</v>
      </c>
      <c r="D1064" s="44">
        <f>IF($B1064&lt;Input!$C$22,"n.m.",IF($B1064=Input!$C$22,100,100*(1+(C1064/INDEX(C$18:C$1845,MATCH(Input!$C$22,$B$18:$B$1845,0))-1))))</f>
        <v>141</v>
      </c>
      <c r="E1064" s="52">
        <f t="shared" si="49"/>
        <v>7.1428571428571175E-3</v>
      </c>
      <c r="F1064" s="164">
        <v>471933</v>
      </c>
      <c r="G1064" s="163">
        <v>4410</v>
      </c>
      <c r="H1064" s="48">
        <f>IF($B1064&lt;Input!$C$22,"n.m.",IF($B1064=Input!$C$22,100,100*(1+(G1064/INDEX(G$18:G$1845,MATCH(Input!$C$22,$B$18:$B$1845,0))-1))))</f>
        <v>110.25</v>
      </c>
      <c r="I1064" s="46">
        <f t="shared" si="48"/>
        <v>2.2727272727272041E-3</v>
      </c>
      <c r="J1064" s="50">
        <f>IF($B1064&gt;=Input!$C$22,100,"n.m.")</f>
        <v>100</v>
      </c>
    </row>
    <row r="1065" spans="2:10" x14ac:dyDescent="0.15">
      <c r="B1065" s="33">
        <f t="shared" si="50"/>
        <v>43149</v>
      </c>
      <c r="C1065" s="160">
        <v>140</v>
      </c>
      <c r="D1065" s="44">
        <f>IF($B1065&lt;Input!$C$22,"n.m.",IF($B1065=Input!$C$22,100,100*(1+(C1065/INDEX(C$18:C$1845,MATCH(Input!$C$22,$B$18:$B$1845,0))-1))))</f>
        <v>140</v>
      </c>
      <c r="E1065" s="52">
        <f t="shared" si="49"/>
        <v>7.194244604316502E-3</v>
      </c>
      <c r="F1065" s="164">
        <v>268334</v>
      </c>
      <c r="G1065" s="163">
        <v>4400</v>
      </c>
      <c r="H1065" s="48">
        <f>IF($B1065&lt;Input!$C$22,"n.m.",IF($B1065=Input!$C$22,100,100*(1+(G1065/INDEX(G$18:G$1845,MATCH(Input!$C$22,$B$18:$B$1845,0))-1))))</f>
        <v>110.00000000000001</v>
      </c>
      <c r="I1065" s="46">
        <f t="shared" si="48"/>
        <v>2.277904328018332E-3</v>
      </c>
      <c r="J1065" s="50">
        <f>IF($B1065&gt;=Input!$C$22,100,"n.m.")</f>
        <v>100</v>
      </c>
    </row>
    <row r="1066" spans="2:10" x14ac:dyDescent="0.15">
      <c r="B1066" s="33">
        <f t="shared" si="50"/>
        <v>43148</v>
      </c>
      <c r="C1066" s="160">
        <v>139</v>
      </c>
      <c r="D1066" s="44">
        <f>IF($B1066&lt;Input!$C$22,"n.m.",IF($B1066=Input!$C$22,100,100*(1+(C1066/INDEX(C$18:C$1845,MATCH(Input!$C$22,$B$18:$B$1845,0))-1))))</f>
        <v>139</v>
      </c>
      <c r="E1066" s="52">
        <f t="shared" si="49"/>
        <v>7.2463768115942351E-3</v>
      </c>
      <c r="F1066" s="164">
        <v>248047</v>
      </c>
      <c r="G1066" s="163">
        <v>4390</v>
      </c>
      <c r="H1066" s="48">
        <f>IF($B1066&lt;Input!$C$22,"n.m.",IF($B1066=Input!$C$22,100,100*(1+(G1066/INDEX(G$18:G$1845,MATCH(Input!$C$22,$B$18:$B$1845,0))-1))))</f>
        <v>109.74999999999999</v>
      </c>
      <c r="I1066" s="46">
        <f t="shared" si="48"/>
        <v>2.2831050228311334E-3</v>
      </c>
      <c r="J1066" s="50">
        <f>IF($B1066&gt;=Input!$C$22,100,"n.m.")</f>
        <v>100</v>
      </c>
    </row>
    <row r="1067" spans="2:10" x14ac:dyDescent="0.15">
      <c r="B1067" s="33">
        <f t="shared" si="50"/>
        <v>43147</v>
      </c>
      <c r="C1067" s="160">
        <v>138</v>
      </c>
      <c r="D1067" s="44">
        <f>IF($B1067&lt;Input!$C$22,"n.m.",IF($B1067=Input!$C$22,100,100*(1+(C1067/INDEX(C$18:C$1845,MATCH(Input!$C$22,$B$18:$B$1845,0))-1))))</f>
        <v>138</v>
      </c>
      <c r="E1067" s="52">
        <f t="shared" si="49"/>
        <v>7.2992700729928028E-3</v>
      </c>
      <c r="F1067" s="164">
        <v>364876</v>
      </c>
      <c r="G1067" s="163">
        <v>4380</v>
      </c>
      <c r="H1067" s="48">
        <f>IF($B1067&lt;Input!$C$22,"n.m.",IF($B1067=Input!$C$22,100,100*(1+(G1067/INDEX(G$18:G$1845,MATCH(Input!$C$22,$B$18:$B$1845,0))-1))))</f>
        <v>109.5</v>
      </c>
      <c r="I1067" s="46">
        <f t="shared" si="48"/>
        <v>2.2883295194509046E-3</v>
      </c>
      <c r="J1067" s="50">
        <f>IF($B1067&gt;=Input!$C$22,100,"n.m.")</f>
        <v>100</v>
      </c>
    </row>
    <row r="1068" spans="2:10" x14ac:dyDescent="0.15">
      <c r="B1068" s="33">
        <f t="shared" si="50"/>
        <v>43146</v>
      </c>
      <c r="C1068" s="160">
        <v>137</v>
      </c>
      <c r="D1068" s="44">
        <f>IF($B1068&lt;Input!$C$22,"n.m.",IF($B1068=Input!$C$22,100,100*(1+(C1068/INDEX(C$18:C$1845,MATCH(Input!$C$22,$B$18:$B$1845,0))-1))))</f>
        <v>137</v>
      </c>
      <c r="E1068" s="52">
        <f t="shared" si="49"/>
        <v>7.3529411764705621E-3</v>
      </c>
      <c r="F1068" s="164">
        <v>331506</v>
      </c>
      <c r="G1068" s="163">
        <v>4370</v>
      </c>
      <c r="H1068" s="48">
        <f>IF($B1068&lt;Input!$C$22,"n.m.",IF($B1068=Input!$C$22,100,100*(1+(G1068/INDEX(G$18:G$1845,MATCH(Input!$C$22,$B$18:$B$1845,0))-1))))</f>
        <v>109.25</v>
      </c>
      <c r="I1068" s="46">
        <f t="shared" si="48"/>
        <v>2.2935779816513069E-3</v>
      </c>
      <c r="J1068" s="50">
        <f>IF($B1068&gt;=Input!$C$22,100,"n.m.")</f>
        <v>100</v>
      </c>
    </row>
    <row r="1069" spans="2:10" x14ac:dyDescent="0.15">
      <c r="B1069" s="33">
        <f t="shared" si="50"/>
        <v>43145</v>
      </c>
      <c r="C1069" s="160">
        <v>136</v>
      </c>
      <c r="D1069" s="44">
        <f>IF($B1069&lt;Input!$C$22,"n.m.",IF($B1069=Input!$C$22,100,100*(1+(C1069/INDEX(C$18:C$1845,MATCH(Input!$C$22,$B$18:$B$1845,0))-1))))</f>
        <v>136</v>
      </c>
      <c r="E1069" s="52">
        <f t="shared" si="49"/>
        <v>7.4074074074073071E-3</v>
      </c>
      <c r="F1069" s="164">
        <v>325935</v>
      </c>
      <c r="G1069" s="163">
        <v>4360</v>
      </c>
      <c r="H1069" s="48">
        <f>IF($B1069&lt;Input!$C$22,"n.m.",IF($B1069=Input!$C$22,100,100*(1+(G1069/INDEX(G$18:G$1845,MATCH(Input!$C$22,$B$18:$B$1845,0))-1))))</f>
        <v>109.00000000000001</v>
      </c>
      <c r="I1069" s="46">
        <f t="shared" si="48"/>
        <v>2.2988505747125743E-3</v>
      </c>
      <c r="J1069" s="50">
        <f>IF($B1069&gt;=Input!$C$22,100,"n.m.")</f>
        <v>100</v>
      </c>
    </row>
    <row r="1070" spans="2:10" x14ac:dyDescent="0.15">
      <c r="B1070" s="33">
        <f t="shared" si="50"/>
        <v>43144</v>
      </c>
      <c r="C1070" s="160">
        <v>135</v>
      </c>
      <c r="D1070" s="44">
        <f>IF($B1070&lt;Input!$C$22,"n.m.",IF($B1070=Input!$C$22,100,100*(1+(C1070/INDEX(C$18:C$1845,MATCH(Input!$C$22,$B$18:$B$1845,0))-1))))</f>
        <v>135</v>
      </c>
      <c r="E1070" s="52">
        <f t="shared" si="49"/>
        <v>7.4626865671640896E-3</v>
      </c>
      <c r="F1070" s="164">
        <v>347106</v>
      </c>
      <c r="G1070" s="163">
        <v>4350</v>
      </c>
      <c r="H1070" s="48">
        <f>IF($B1070&lt;Input!$C$22,"n.m.",IF($B1070=Input!$C$22,100,100*(1+(G1070/INDEX(G$18:G$1845,MATCH(Input!$C$22,$B$18:$B$1845,0))-1))))</f>
        <v>108.74999999999999</v>
      </c>
      <c r="I1070" s="46">
        <f t="shared" si="48"/>
        <v>2.3041474654377225E-3</v>
      </c>
      <c r="J1070" s="50">
        <f>IF($B1070&gt;=Input!$C$22,100,"n.m.")</f>
        <v>100</v>
      </c>
    </row>
    <row r="1071" spans="2:10" x14ac:dyDescent="0.15">
      <c r="B1071" s="33">
        <f t="shared" si="50"/>
        <v>43143</v>
      </c>
      <c r="C1071" s="160">
        <v>134</v>
      </c>
      <c r="D1071" s="44">
        <f>IF($B1071&lt;Input!$C$22,"n.m.",IF($B1071=Input!$C$22,100,100*(1+(C1071/INDEX(C$18:C$1845,MATCH(Input!$C$22,$B$18:$B$1845,0))-1))))</f>
        <v>134</v>
      </c>
      <c r="E1071" s="52">
        <f t="shared" si="49"/>
        <v>7.5187969924812581E-3</v>
      </c>
      <c r="F1071" s="164">
        <v>241070</v>
      </c>
      <c r="G1071" s="163">
        <v>4340</v>
      </c>
      <c r="H1071" s="48">
        <f>IF($B1071&lt;Input!$C$22,"n.m.",IF($B1071=Input!$C$22,100,100*(1+(G1071/INDEX(G$18:G$1845,MATCH(Input!$C$22,$B$18:$B$1845,0))-1))))</f>
        <v>108.5</v>
      </c>
      <c r="I1071" s="46">
        <f t="shared" si="48"/>
        <v>2.3094688221709792E-3</v>
      </c>
      <c r="J1071" s="50">
        <f>IF($B1071&gt;=Input!$C$22,100,"n.m.")</f>
        <v>100</v>
      </c>
    </row>
    <row r="1072" spans="2:10" x14ac:dyDescent="0.15">
      <c r="B1072" s="33">
        <f t="shared" si="50"/>
        <v>43142</v>
      </c>
      <c r="C1072" s="160">
        <v>133</v>
      </c>
      <c r="D1072" s="44">
        <f>IF($B1072&lt;Input!$C$22,"n.m.",IF($B1072=Input!$C$22,100,100*(1+(C1072/INDEX(C$18:C$1845,MATCH(Input!$C$22,$B$18:$B$1845,0))-1))))</f>
        <v>133</v>
      </c>
      <c r="E1072" s="52">
        <f t="shared" si="49"/>
        <v>7.575757575757569E-3</v>
      </c>
      <c r="F1072" s="164">
        <v>444983</v>
      </c>
      <c r="G1072" s="163">
        <v>4330</v>
      </c>
      <c r="H1072" s="48">
        <f>IF($B1072&lt;Input!$C$22,"n.m.",IF($B1072=Input!$C$22,100,100*(1+(G1072/INDEX(G$18:G$1845,MATCH(Input!$C$22,$B$18:$B$1845,0))-1))))</f>
        <v>108.25</v>
      </c>
      <c r="I1072" s="46">
        <f t="shared" si="48"/>
        <v>2.3148148148148806E-3</v>
      </c>
      <c r="J1072" s="50">
        <f>IF($B1072&gt;=Input!$C$22,100,"n.m.")</f>
        <v>100</v>
      </c>
    </row>
    <row r="1073" spans="2:10" x14ac:dyDescent="0.15">
      <c r="B1073" s="33">
        <f t="shared" si="50"/>
        <v>43141</v>
      </c>
      <c r="C1073" s="160">
        <v>132</v>
      </c>
      <c r="D1073" s="44">
        <f>IF($B1073&lt;Input!$C$22,"n.m.",IF($B1073=Input!$C$22,100,100*(1+(C1073/INDEX(C$18:C$1845,MATCH(Input!$C$22,$B$18:$B$1845,0))-1))))</f>
        <v>132</v>
      </c>
      <c r="E1073" s="52">
        <f t="shared" si="49"/>
        <v>7.6335877862594437E-3</v>
      </c>
      <c r="F1073" s="164">
        <v>202739</v>
      </c>
      <c r="G1073" s="163">
        <v>4320</v>
      </c>
      <c r="H1073" s="48">
        <f>IF($B1073&lt;Input!$C$22,"n.m.",IF($B1073=Input!$C$22,100,100*(1+(G1073/INDEX(G$18:G$1845,MATCH(Input!$C$22,$B$18:$B$1845,0))-1))))</f>
        <v>108</v>
      </c>
      <c r="I1073" s="46">
        <f t="shared" si="48"/>
        <v>2.3201856148491462E-3</v>
      </c>
      <c r="J1073" s="50">
        <f>IF($B1073&gt;=Input!$C$22,100,"n.m.")</f>
        <v>100</v>
      </c>
    </row>
    <row r="1074" spans="2:10" x14ac:dyDescent="0.15">
      <c r="B1074" s="33">
        <f t="shared" si="50"/>
        <v>43140</v>
      </c>
      <c r="C1074" s="160">
        <v>131</v>
      </c>
      <c r="D1074" s="44">
        <f>IF($B1074&lt;Input!$C$22,"n.m.",IF($B1074=Input!$C$22,100,100*(1+(C1074/INDEX(C$18:C$1845,MATCH(Input!$C$22,$B$18:$B$1845,0))-1))))</f>
        <v>131</v>
      </c>
      <c r="E1074" s="52">
        <f t="shared" si="49"/>
        <v>7.692307692307665E-3</v>
      </c>
      <c r="F1074" s="164">
        <v>481802</v>
      </c>
      <c r="G1074" s="163">
        <v>4310</v>
      </c>
      <c r="H1074" s="48">
        <f>IF($B1074&lt;Input!$C$22,"n.m.",IF($B1074=Input!$C$22,100,100*(1+(G1074/INDEX(G$18:G$1845,MATCH(Input!$C$22,$B$18:$B$1845,0))-1))))</f>
        <v>107.74999999999999</v>
      </c>
      <c r="I1074" s="46">
        <f t="shared" si="48"/>
        <v>2.3255813953488857E-3</v>
      </c>
      <c r="J1074" s="50">
        <f>IF($B1074&gt;=Input!$C$22,100,"n.m.")</f>
        <v>100</v>
      </c>
    </row>
    <row r="1075" spans="2:10" x14ac:dyDescent="0.15">
      <c r="B1075" s="33">
        <f t="shared" si="50"/>
        <v>43139</v>
      </c>
      <c r="C1075" s="160">
        <v>130</v>
      </c>
      <c r="D1075" s="44">
        <f>IF($B1075&lt;Input!$C$22,"n.m.",IF($B1075=Input!$C$22,100,100*(1+(C1075/INDEX(C$18:C$1845,MATCH(Input!$C$22,$B$18:$B$1845,0))-1))))</f>
        <v>130</v>
      </c>
      <c r="E1075" s="52">
        <f t="shared" si="49"/>
        <v>7.7519379844961378E-3</v>
      </c>
      <c r="F1075" s="164">
        <v>434447</v>
      </c>
      <c r="G1075" s="163">
        <v>4300</v>
      </c>
      <c r="H1075" s="48">
        <f>IF($B1075&lt;Input!$C$22,"n.m.",IF($B1075=Input!$C$22,100,100*(1+(G1075/INDEX(G$18:G$1845,MATCH(Input!$C$22,$B$18:$B$1845,0))-1))))</f>
        <v>107.5</v>
      </c>
      <c r="I1075" s="46">
        <f t="shared" si="48"/>
        <v>2.3310023310023631E-3</v>
      </c>
      <c r="J1075" s="50">
        <f>IF($B1075&gt;=Input!$C$22,100,"n.m.")</f>
        <v>100</v>
      </c>
    </row>
    <row r="1076" spans="2:10" x14ac:dyDescent="0.15">
      <c r="B1076" s="33">
        <f t="shared" si="50"/>
        <v>43138</v>
      </c>
      <c r="C1076" s="160">
        <v>129</v>
      </c>
      <c r="D1076" s="44">
        <f>IF($B1076&lt;Input!$C$22,"n.m.",IF($B1076=Input!$C$22,100,100*(1+(C1076/INDEX(C$18:C$1845,MATCH(Input!$C$22,$B$18:$B$1845,0))-1))))</f>
        <v>129</v>
      </c>
      <c r="E1076" s="52">
        <f t="shared" si="49"/>
        <v>7.8125E-3</v>
      </c>
      <c r="F1076" s="164">
        <v>343384</v>
      </c>
      <c r="G1076" s="163">
        <v>4290</v>
      </c>
      <c r="H1076" s="48">
        <f>IF($B1076&lt;Input!$C$22,"n.m.",IF($B1076=Input!$C$22,100,100*(1+(G1076/INDEX(G$18:G$1845,MATCH(Input!$C$22,$B$18:$B$1845,0))-1))))</f>
        <v>107.25</v>
      </c>
      <c r="I1076" s="46">
        <f t="shared" si="48"/>
        <v>2.3364485981307581E-3</v>
      </c>
      <c r="J1076" s="50">
        <f>IF($B1076&gt;=Input!$C$22,100,"n.m.")</f>
        <v>100</v>
      </c>
    </row>
    <row r="1077" spans="2:10" x14ac:dyDescent="0.15">
      <c r="B1077" s="33">
        <f t="shared" si="50"/>
        <v>43137</v>
      </c>
      <c r="C1077" s="160">
        <v>128</v>
      </c>
      <c r="D1077" s="44">
        <f>IF($B1077&lt;Input!$C$22,"n.m.",IF($B1077=Input!$C$22,100,100*(1+(C1077/INDEX(C$18:C$1845,MATCH(Input!$C$22,$B$18:$B$1845,0))-1))))</f>
        <v>128</v>
      </c>
      <c r="E1077" s="52">
        <f t="shared" si="49"/>
        <v>7.8740157480314821E-3</v>
      </c>
      <c r="F1077" s="164">
        <v>499009</v>
      </c>
      <c r="G1077" s="163">
        <v>4280</v>
      </c>
      <c r="H1077" s="48">
        <f>IF($B1077&lt;Input!$C$22,"n.m.",IF($B1077=Input!$C$22,100,100*(1+(G1077/INDEX(G$18:G$1845,MATCH(Input!$C$22,$B$18:$B$1845,0))-1))))</f>
        <v>107</v>
      </c>
      <c r="I1077" s="46">
        <f t="shared" si="48"/>
        <v>2.3419203747072626E-3</v>
      </c>
      <c r="J1077" s="50">
        <f>IF($B1077&gt;=Input!$C$22,100,"n.m.")</f>
        <v>100</v>
      </c>
    </row>
    <row r="1078" spans="2:10" x14ac:dyDescent="0.15">
      <c r="B1078" s="33">
        <f t="shared" si="50"/>
        <v>43136</v>
      </c>
      <c r="C1078" s="160">
        <v>127</v>
      </c>
      <c r="D1078" s="44">
        <f>IF($B1078&lt;Input!$C$22,"n.m.",IF($B1078=Input!$C$22,100,100*(1+(C1078/INDEX(C$18:C$1845,MATCH(Input!$C$22,$B$18:$B$1845,0))-1))))</f>
        <v>127</v>
      </c>
      <c r="E1078" s="52">
        <f t="shared" si="49"/>
        <v>7.9365079365079083E-3</v>
      </c>
      <c r="F1078" s="164">
        <v>324073</v>
      </c>
      <c r="G1078" s="163">
        <v>4270</v>
      </c>
      <c r="H1078" s="48">
        <f>IF($B1078&lt;Input!$C$22,"n.m.",IF($B1078=Input!$C$22,100,100*(1+(G1078/INDEX(G$18:G$1845,MATCH(Input!$C$22,$B$18:$B$1845,0))-1))))</f>
        <v>106.74999999999999</v>
      </c>
      <c r="I1078" s="46">
        <f t="shared" si="48"/>
        <v>2.3474178403755097E-3</v>
      </c>
      <c r="J1078" s="50">
        <f>IF($B1078&gt;=Input!$C$22,100,"n.m.")</f>
        <v>100</v>
      </c>
    </row>
    <row r="1079" spans="2:10" x14ac:dyDescent="0.15">
      <c r="B1079" s="33">
        <f t="shared" si="50"/>
        <v>43135</v>
      </c>
      <c r="C1079" s="160">
        <v>126</v>
      </c>
      <c r="D1079" s="44">
        <f>IF($B1079&lt;Input!$C$22,"n.m.",IF($B1079=Input!$C$22,100,100*(1+(C1079/INDEX(C$18:C$1845,MATCH(Input!$C$22,$B$18:$B$1845,0))-1))))</f>
        <v>126</v>
      </c>
      <c r="E1079" s="52">
        <f t="shared" si="49"/>
        <v>8.0000000000000071E-3</v>
      </c>
      <c r="F1079" s="164">
        <v>298148</v>
      </c>
      <c r="G1079" s="163">
        <v>4260</v>
      </c>
      <c r="H1079" s="48">
        <f>IF($B1079&lt;Input!$C$22,"n.m.",IF($B1079=Input!$C$22,100,100*(1+(G1079/INDEX(G$18:G$1845,MATCH(Input!$C$22,$B$18:$B$1845,0))-1))))</f>
        <v>106.5</v>
      </c>
      <c r="I1079" s="46">
        <f t="shared" si="48"/>
        <v>2.3529411764706687E-3</v>
      </c>
      <c r="J1079" s="50">
        <f>IF($B1079&gt;=Input!$C$22,100,"n.m.")</f>
        <v>100</v>
      </c>
    </row>
    <row r="1080" spans="2:10" x14ac:dyDescent="0.15">
      <c r="B1080" s="33">
        <f t="shared" si="50"/>
        <v>43134</v>
      </c>
      <c r="C1080" s="160">
        <v>125</v>
      </c>
      <c r="D1080" s="44">
        <f>IF($B1080&lt;Input!$C$22,"n.m.",IF($B1080=Input!$C$22,100,100*(1+(C1080/INDEX(C$18:C$1845,MATCH(Input!$C$22,$B$18:$B$1845,0))-1))))</f>
        <v>125</v>
      </c>
      <c r="E1080" s="52">
        <f t="shared" si="49"/>
        <v>8.0645161290322509E-3</v>
      </c>
      <c r="F1080" s="164">
        <v>432798</v>
      </c>
      <c r="G1080" s="163">
        <v>4250</v>
      </c>
      <c r="H1080" s="48">
        <f>IF($B1080&lt;Input!$C$22,"n.m.",IF($B1080=Input!$C$22,100,100*(1+(G1080/INDEX(G$18:G$1845,MATCH(Input!$C$22,$B$18:$B$1845,0))-1))))</f>
        <v>106.25</v>
      </c>
      <c r="I1080" s="46">
        <f t="shared" si="48"/>
        <v>2.3584905660376521E-3</v>
      </c>
      <c r="J1080" s="50">
        <f>IF($B1080&gt;=Input!$C$22,100,"n.m.")</f>
        <v>100</v>
      </c>
    </row>
    <row r="1081" spans="2:10" x14ac:dyDescent="0.15">
      <c r="B1081" s="33">
        <f t="shared" si="50"/>
        <v>43133</v>
      </c>
      <c r="C1081" s="160">
        <v>124</v>
      </c>
      <c r="D1081" s="44">
        <f>IF($B1081&lt;Input!$C$22,"n.m.",IF($B1081=Input!$C$22,100,100*(1+(C1081/INDEX(C$18:C$1845,MATCH(Input!$C$22,$B$18:$B$1845,0))-1))))</f>
        <v>124</v>
      </c>
      <c r="E1081" s="52">
        <f t="shared" si="49"/>
        <v>8.1300813008129413E-3</v>
      </c>
      <c r="F1081" s="164">
        <v>243015</v>
      </c>
      <c r="G1081" s="163">
        <v>4240</v>
      </c>
      <c r="H1081" s="48">
        <f>IF($B1081&lt;Input!$C$22,"n.m.",IF($B1081=Input!$C$22,100,100*(1+(G1081/INDEX(G$18:G$1845,MATCH(Input!$C$22,$B$18:$B$1845,0))-1))))</f>
        <v>106</v>
      </c>
      <c r="I1081" s="46">
        <f t="shared" si="48"/>
        <v>2.3640661938533203E-3</v>
      </c>
      <c r="J1081" s="50">
        <f>IF($B1081&gt;=Input!$C$22,100,"n.m.")</f>
        <v>100</v>
      </c>
    </row>
    <row r="1082" spans="2:10" x14ac:dyDescent="0.15">
      <c r="B1082" s="33">
        <f t="shared" si="50"/>
        <v>43132</v>
      </c>
      <c r="C1082" s="160">
        <v>123</v>
      </c>
      <c r="D1082" s="44">
        <f>IF($B1082&lt;Input!$C$22,"n.m.",IF($B1082=Input!$C$22,100,100*(1+(C1082/INDEX(C$18:C$1845,MATCH(Input!$C$22,$B$18:$B$1845,0))-1))))</f>
        <v>123</v>
      </c>
      <c r="E1082" s="52">
        <f t="shared" si="49"/>
        <v>8.1967213114753079E-3</v>
      </c>
      <c r="F1082" s="164">
        <v>352735</v>
      </c>
      <c r="G1082" s="163">
        <v>4230</v>
      </c>
      <c r="H1082" s="48">
        <f>IF($B1082&lt;Input!$C$22,"n.m.",IF($B1082=Input!$C$22,100,100*(1+(G1082/INDEX(G$18:G$1845,MATCH(Input!$C$22,$B$18:$B$1845,0))-1))))</f>
        <v>105.75000000000001</v>
      </c>
      <c r="I1082" s="46">
        <f t="shared" si="48"/>
        <v>2.3696682464455776E-3</v>
      </c>
      <c r="J1082" s="50">
        <f>IF($B1082&gt;=Input!$C$22,100,"n.m.")</f>
        <v>100</v>
      </c>
    </row>
    <row r="1083" spans="2:10" x14ac:dyDescent="0.15">
      <c r="B1083" s="33">
        <f t="shared" si="50"/>
        <v>43131</v>
      </c>
      <c r="C1083" s="160">
        <v>122</v>
      </c>
      <c r="D1083" s="44">
        <f>IF($B1083&lt;Input!$C$22,"n.m.",IF($B1083=Input!$C$22,100,100*(1+(C1083/INDEX(C$18:C$1845,MATCH(Input!$C$22,$B$18:$B$1845,0))-1))))</f>
        <v>122</v>
      </c>
      <c r="E1083" s="52">
        <f t="shared" si="49"/>
        <v>8.2644628099173278E-3</v>
      </c>
      <c r="F1083" s="164">
        <v>455465</v>
      </c>
      <c r="G1083" s="163">
        <v>4220</v>
      </c>
      <c r="H1083" s="48">
        <f>IF($B1083&lt;Input!$C$22,"n.m.",IF($B1083=Input!$C$22,100,100*(1+(G1083/INDEX(G$18:G$1845,MATCH(Input!$C$22,$B$18:$B$1845,0))-1))))</f>
        <v>105.5</v>
      </c>
      <c r="I1083" s="46">
        <f t="shared" si="48"/>
        <v>2.3752969121140222E-3</v>
      </c>
      <c r="J1083" s="50">
        <f>IF($B1083&gt;=Input!$C$22,100,"n.m.")</f>
        <v>100</v>
      </c>
    </row>
    <row r="1084" spans="2:10" x14ac:dyDescent="0.15">
      <c r="B1084" s="33">
        <f t="shared" si="50"/>
        <v>43130</v>
      </c>
      <c r="C1084" s="160">
        <v>121</v>
      </c>
      <c r="D1084" s="44">
        <f>IF($B1084&lt;Input!$C$22,"n.m.",IF($B1084=Input!$C$22,100,100*(1+(C1084/INDEX(C$18:C$1845,MATCH(Input!$C$22,$B$18:$B$1845,0))-1))))</f>
        <v>121</v>
      </c>
      <c r="E1084" s="52">
        <f t="shared" si="49"/>
        <v>8.3333333333333037E-3</v>
      </c>
      <c r="F1084" s="164">
        <v>403560</v>
      </c>
      <c r="G1084" s="163">
        <v>4210</v>
      </c>
      <c r="H1084" s="48">
        <f>IF($B1084&lt;Input!$C$22,"n.m.",IF($B1084=Input!$C$22,100,100*(1+(G1084/INDEX(G$18:G$1845,MATCH(Input!$C$22,$B$18:$B$1845,0))-1))))</f>
        <v>105.25</v>
      </c>
      <c r="I1084" s="46">
        <f t="shared" si="48"/>
        <v>2.3809523809523725E-3</v>
      </c>
      <c r="J1084" s="50">
        <f>IF($B1084&gt;=Input!$C$22,100,"n.m.")</f>
        <v>100</v>
      </c>
    </row>
    <row r="1085" spans="2:10" x14ac:dyDescent="0.15">
      <c r="B1085" s="33">
        <f t="shared" si="50"/>
        <v>43129</v>
      </c>
      <c r="C1085" s="160">
        <v>120</v>
      </c>
      <c r="D1085" s="44">
        <f>IF($B1085&lt;Input!$C$22,"n.m.",IF($B1085=Input!$C$22,100,100*(1+(C1085/INDEX(C$18:C$1845,MATCH(Input!$C$22,$B$18:$B$1845,0))-1))))</f>
        <v>120</v>
      </c>
      <c r="E1085" s="52">
        <f t="shared" si="49"/>
        <v>8.4033613445377853E-3</v>
      </c>
      <c r="F1085" s="164">
        <v>344462</v>
      </c>
      <c r="G1085" s="163">
        <v>4200</v>
      </c>
      <c r="H1085" s="48">
        <f>IF($B1085&lt;Input!$C$22,"n.m.",IF($B1085=Input!$C$22,100,100*(1+(G1085/INDEX(G$18:G$1845,MATCH(Input!$C$22,$B$18:$B$1845,0))-1))))</f>
        <v>105</v>
      </c>
      <c r="I1085" s="46">
        <f t="shared" si="48"/>
        <v>2.3866348448686736E-3</v>
      </c>
      <c r="J1085" s="50">
        <f>IF($B1085&gt;=Input!$C$22,100,"n.m.")</f>
        <v>100</v>
      </c>
    </row>
    <row r="1086" spans="2:10" x14ac:dyDescent="0.15">
      <c r="B1086" s="33">
        <f t="shared" si="50"/>
        <v>43128</v>
      </c>
      <c r="C1086" s="160">
        <v>119</v>
      </c>
      <c r="D1086" s="44">
        <f>IF($B1086&lt;Input!$C$22,"n.m.",IF($B1086=Input!$C$22,100,100*(1+(C1086/INDEX(C$18:C$1845,MATCH(Input!$C$22,$B$18:$B$1845,0))-1))))</f>
        <v>119</v>
      </c>
      <c r="E1086" s="52">
        <f t="shared" si="49"/>
        <v>8.4745762711864181E-3</v>
      </c>
      <c r="F1086" s="164">
        <v>251907</v>
      </c>
      <c r="G1086" s="163">
        <v>4190</v>
      </c>
      <c r="H1086" s="48">
        <f>IF($B1086&lt;Input!$C$22,"n.m.",IF($B1086=Input!$C$22,100,100*(1+(G1086/INDEX(G$18:G$1845,MATCH(Input!$C$22,$B$18:$B$1845,0))-1))))</f>
        <v>104.75000000000001</v>
      </c>
      <c r="I1086" s="46">
        <f t="shared" si="48"/>
        <v>2.3923444976077235E-3</v>
      </c>
      <c r="J1086" s="50">
        <f>IF($B1086&gt;=Input!$C$22,100,"n.m.")</f>
        <v>100</v>
      </c>
    </row>
    <row r="1087" spans="2:10" x14ac:dyDescent="0.15">
      <c r="B1087" s="33">
        <f t="shared" si="50"/>
        <v>43127</v>
      </c>
      <c r="C1087" s="160">
        <v>118</v>
      </c>
      <c r="D1087" s="44">
        <f>IF($B1087&lt;Input!$C$22,"n.m.",IF($B1087=Input!$C$22,100,100*(1+(C1087/INDEX(C$18:C$1845,MATCH(Input!$C$22,$B$18:$B$1845,0))-1))))</f>
        <v>118</v>
      </c>
      <c r="E1087" s="52">
        <f t="shared" si="49"/>
        <v>8.5470085470085166E-3</v>
      </c>
      <c r="F1087" s="164">
        <v>366472</v>
      </c>
      <c r="G1087" s="163">
        <v>4180</v>
      </c>
      <c r="H1087" s="48">
        <f>IF($B1087&lt;Input!$C$22,"n.m.",IF($B1087=Input!$C$22,100,100*(1+(G1087/INDEX(G$18:G$1845,MATCH(Input!$C$22,$B$18:$B$1845,0))-1))))</f>
        <v>104.5</v>
      </c>
      <c r="I1087" s="46">
        <f t="shared" si="48"/>
        <v>2.3980815347721673E-3</v>
      </c>
      <c r="J1087" s="50">
        <f>IF($B1087&gt;=Input!$C$22,100,"n.m.")</f>
        <v>100</v>
      </c>
    </row>
    <row r="1088" spans="2:10" x14ac:dyDescent="0.15">
      <c r="B1088" s="33">
        <f t="shared" si="50"/>
        <v>43126</v>
      </c>
      <c r="C1088" s="160">
        <v>117</v>
      </c>
      <c r="D1088" s="44">
        <f>IF($B1088&lt;Input!$C$22,"n.m.",IF($B1088=Input!$C$22,100,100*(1+(C1088/INDEX(C$18:C$1845,MATCH(Input!$C$22,$B$18:$B$1845,0))-1))))</f>
        <v>117</v>
      </c>
      <c r="E1088" s="52">
        <f t="shared" si="49"/>
        <v>8.6206896551723755E-3</v>
      </c>
      <c r="F1088" s="164">
        <v>229643</v>
      </c>
      <c r="G1088" s="163">
        <v>4170</v>
      </c>
      <c r="H1088" s="48">
        <f>IF($B1088&lt;Input!$C$22,"n.m.",IF($B1088=Input!$C$22,100,100*(1+(G1088/INDEX(G$18:G$1845,MATCH(Input!$C$22,$B$18:$B$1845,0))-1))))</f>
        <v>104.25</v>
      </c>
      <c r="I1088" s="46">
        <f t="shared" si="48"/>
        <v>2.4038461538462563E-3</v>
      </c>
      <c r="J1088" s="50">
        <f>IF($B1088&gt;=Input!$C$22,100,"n.m.")</f>
        <v>100</v>
      </c>
    </row>
    <row r="1089" spans="2:10" x14ac:dyDescent="0.15">
      <c r="B1089" s="33">
        <f t="shared" si="50"/>
        <v>43125</v>
      </c>
      <c r="C1089" s="160">
        <v>116</v>
      </c>
      <c r="D1089" s="44">
        <f>IF($B1089&lt;Input!$C$22,"n.m.",IF($B1089=Input!$C$22,100,100*(1+(C1089/INDEX(C$18:C$1845,MATCH(Input!$C$22,$B$18:$B$1845,0))-1))))</f>
        <v>115.99999999999999</v>
      </c>
      <c r="E1089" s="52">
        <f t="shared" si="49"/>
        <v>8.6956521739129933E-3</v>
      </c>
      <c r="F1089" s="164">
        <v>442519</v>
      </c>
      <c r="G1089" s="163">
        <v>4160</v>
      </c>
      <c r="H1089" s="48">
        <f>IF($B1089&lt;Input!$C$22,"n.m.",IF($B1089=Input!$C$22,100,100*(1+(G1089/INDEX(G$18:G$1845,MATCH(Input!$C$22,$B$18:$B$1845,0))-1))))</f>
        <v>104</v>
      </c>
      <c r="I1089" s="46">
        <f t="shared" si="48"/>
        <v>2.4096385542169418E-3</v>
      </c>
      <c r="J1089" s="50">
        <f>IF($B1089&gt;=Input!$C$22,100,"n.m.")</f>
        <v>100</v>
      </c>
    </row>
    <row r="1090" spans="2:10" x14ac:dyDescent="0.15">
      <c r="B1090" s="33">
        <f t="shared" si="50"/>
        <v>43124</v>
      </c>
      <c r="C1090" s="160">
        <v>115</v>
      </c>
      <c r="D1090" s="44">
        <f>IF($B1090&lt;Input!$C$22,"n.m.",IF($B1090=Input!$C$22,100,100*(1+(C1090/INDEX(C$18:C$1845,MATCH(Input!$C$22,$B$18:$B$1845,0))-1))))</f>
        <v>114.99999999999999</v>
      </c>
      <c r="E1090" s="52">
        <f t="shared" si="49"/>
        <v>8.7719298245614308E-3</v>
      </c>
      <c r="F1090" s="164">
        <v>212992</v>
      </c>
      <c r="G1090" s="163">
        <v>4150</v>
      </c>
      <c r="H1090" s="48">
        <f>IF($B1090&lt;Input!$C$22,"n.m.",IF($B1090=Input!$C$22,100,100*(1+(G1090/INDEX(G$18:G$1845,MATCH(Input!$C$22,$B$18:$B$1845,0))-1))))</f>
        <v>103.75000000000001</v>
      </c>
      <c r="I1090" s="46">
        <f t="shared" si="48"/>
        <v>2.4154589371980784E-3</v>
      </c>
      <c r="J1090" s="50">
        <f>IF($B1090&gt;=Input!$C$22,100,"n.m.")</f>
        <v>100</v>
      </c>
    </row>
    <row r="1091" spans="2:10" x14ac:dyDescent="0.15">
      <c r="B1091" s="33">
        <f t="shared" si="50"/>
        <v>43123</v>
      </c>
      <c r="C1091" s="160">
        <v>114</v>
      </c>
      <c r="D1091" s="44">
        <f>IF($B1091&lt;Input!$C$22,"n.m.",IF($B1091=Input!$C$22,100,100*(1+(C1091/INDEX(C$18:C$1845,MATCH(Input!$C$22,$B$18:$B$1845,0))-1))))</f>
        <v>113.99999999999999</v>
      </c>
      <c r="E1091" s="52">
        <f t="shared" si="49"/>
        <v>8.8495575221239076E-3</v>
      </c>
      <c r="F1091" s="164">
        <v>356926</v>
      </c>
      <c r="G1091" s="163">
        <v>4140</v>
      </c>
      <c r="H1091" s="48">
        <f>IF($B1091&lt;Input!$C$22,"n.m.",IF($B1091=Input!$C$22,100,100*(1+(G1091/INDEX(G$18:G$1845,MATCH(Input!$C$22,$B$18:$B$1845,0))-1))))</f>
        <v>103.49999999999999</v>
      </c>
      <c r="I1091" s="46">
        <f t="shared" si="48"/>
        <v>2.421307506053294E-3</v>
      </c>
      <c r="J1091" s="50">
        <f>IF($B1091&gt;=Input!$C$22,100,"n.m.")</f>
        <v>100</v>
      </c>
    </row>
    <row r="1092" spans="2:10" x14ac:dyDescent="0.15">
      <c r="B1092" s="33">
        <f t="shared" si="50"/>
        <v>43122</v>
      </c>
      <c r="C1092" s="160">
        <v>113</v>
      </c>
      <c r="D1092" s="44">
        <f>IF($B1092&lt;Input!$C$22,"n.m.",IF($B1092=Input!$C$22,100,100*(1+(C1092/INDEX(C$18:C$1845,MATCH(Input!$C$22,$B$18:$B$1845,0))-1))))</f>
        <v>112.99999999999999</v>
      </c>
      <c r="E1092" s="52">
        <f t="shared" si="49"/>
        <v>8.9285714285713969E-3</v>
      </c>
      <c r="F1092" s="164">
        <v>207982</v>
      </c>
      <c r="G1092" s="163">
        <v>4130</v>
      </c>
      <c r="H1092" s="48">
        <f>IF($B1092&lt;Input!$C$22,"n.m.",IF($B1092=Input!$C$22,100,100*(1+(G1092/INDEX(G$18:G$1845,MATCH(Input!$C$22,$B$18:$B$1845,0))-1))))</f>
        <v>103.25</v>
      </c>
      <c r="I1092" s="46">
        <f t="shared" si="48"/>
        <v>2.4271844660195274E-3</v>
      </c>
      <c r="J1092" s="50">
        <f>IF($B1092&gt;=Input!$C$22,100,"n.m.")</f>
        <v>100</v>
      </c>
    </row>
    <row r="1093" spans="2:10" x14ac:dyDescent="0.15">
      <c r="B1093" s="33">
        <f t="shared" si="50"/>
        <v>43121</v>
      </c>
      <c r="C1093" s="160">
        <v>112</v>
      </c>
      <c r="D1093" s="44">
        <f>IF($B1093&lt;Input!$C$22,"n.m.",IF($B1093=Input!$C$22,100,100*(1+(C1093/INDEX(C$18:C$1845,MATCH(Input!$C$22,$B$18:$B$1845,0))-1))))</f>
        <v>112.00000000000001</v>
      </c>
      <c r="E1093" s="52">
        <f t="shared" si="49"/>
        <v>9.009009009008917E-3</v>
      </c>
      <c r="F1093" s="164">
        <v>472088</v>
      </c>
      <c r="G1093" s="163">
        <v>4120</v>
      </c>
      <c r="H1093" s="48">
        <f>IF($B1093&lt;Input!$C$22,"n.m.",IF($B1093=Input!$C$22,100,100*(1+(G1093/INDEX(G$18:G$1845,MATCH(Input!$C$22,$B$18:$B$1845,0))-1))))</f>
        <v>103</v>
      </c>
      <c r="I1093" s="46">
        <f t="shared" si="48"/>
        <v>2.4330900243310083E-3</v>
      </c>
      <c r="J1093" s="50">
        <f>IF($B1093&gt;=Input!$C$22,100,"n.m.")</f>
        <v>100</v>
      </c>
    </row>
    <row r="1094" spans="2:10" x14ac:dyDescent="0.15">
      <c r="B1094" s="33">
        <f t="shared" si="50"/>
        <v>43120</v>
      </c>
      <c r="C1094" s="160">
        <v>111</v>
      </c>
      <c r="D1094" s="44">
        <f>IF($B1094&lt;Input!$C$22,"n.m.",IF($B1094=Input!$C$22,100,100*(1+(C1094/INDEX(C$18:C$1845,MATCH(Input!$C$22,$B$18:$B$1845,0))-1))))</f>
        <v>111.00000000000001</v>
      </c>
      <c r="E1094" s="52">
        <f t="shared" si="49"/>
        <v>9.0909090909090384E-3</v>
      </c>
      <c r="F1094" s="164">
        <v>284560</v>
      </c>
      <c r="G1094" s="163">
        <v>4110</v>
      </c>
      <c r="H1094" s="48">
        <f>IF($B1094&lt;Input!$C$22,"n.m.",IF($B1094=Input!$C$22,100,100*(1+(G1094/INDEX(G$18:G$1845,MATCH(Input!$C$22,$B$18:$B$1845,0))-1))))</f>
        <v>102.75000000000001</v>
      </c>
      <c r="I1094" s="46">
        <f t="shared" si="48"/>
        <v>2.4390243902439046E-3</v>
      </c>
      <c r="J1094" s="50">
        <f>IF($B1094&gt;=Input!$C$22,100,"n.m.")</f>
        <v>100</v>
      </c>
    </row>
    <row r="1095" spans="2:10" x14ac:dyDescent="0.15">
      <c r="B1095" s="33">
        <f t="shared" si="50"/>
        <v>43119</v>
      </c>
      <c r="C1095" s="160">
        <v>110</v>
      </c>
      <c r="D1095" s="44">
        <f>IF($B1095&lt;Input!$C$22,"n.m.",IF($B1095=Input!$C$22,100,100*(1+(C1095/INDEX(C$18:C$1845,MATCH(Input!$C$22,$B$18:$B$1845,0))-1))))</f>
        <v>110.00000000000001</v>
      </c>
      <c r="E1095" s="52">
        <f t="shared" si="49"/>
        <v>9.1743119266054496E-3</v>
      </c>
      <c r="F1095" s="164">
        <v>360517</v>
      </c>
      <c r="G1095" s="163">
        <v>4100</v>
      </c>
      <c r="H1095" s="48">
        <f>IF($B1095&lt;Input!$C$22,"n.m.",IF($B1095=Input!$C$22,100,100*(1+(G1095/INDEX(G$18:G$1845,MATCH(Input!$C$22,$B$18:$B$1845,0))-1))))</f>
        <v>102.49999999999999</v>
      </c>
      <c r="I1095" s="46">
        <f t="shared" si="48"/>
        <v>2.4449877750611915E-3</v>
      </c>
      <c r="J1095" s="50">
        <f>IF($B1095&gt;=Input!$C$22,100,"n.m.")</f>
        <v>100</v>
      </c>
    </row>
    <row r="1096" spans="2:10" x14ac:dyDescent="0.15">
      <c r="B1096" s="33">
        <f t="shared" si="50"/>
        <v>43118</v>
      </c>
      <c r="C1096" s="160">
        <v>109</v>
      </c>
      <c r="D1096" s="44">
        <f>IF($B1096&lt;Input!$C$22,"n.m.",IF($B1096=Input!$C$22,100,100*(1+(C1096/INDEX(C$18:C$1845,MATCH(Input!$C$22,$B$18:$B$1845,0))-1))))</f>
        <v>109.00000000000001</v>
      </c>
      <c r="E1096" s="52">
        <f t="shared" si="49"/>
        <v>9.2592592592593004E-3</v>
      </c>
      <c r="F1096" s="164">
        <v>336036</v>
      </c>
      <c r="G1096" s="163">
        <v>4090</v>
      </c>
      <c r="H1096" s="48">
        <f>IF($B1096&lt;Input!$C$22,"n.m.",IF($B1096=Input!$C$22,100,100*(1+(G1096/INDEX(G$18:G$1845,MATCH(Input!$C$22,$B$18:$B$1845,0))-1))))</f>
        <v>102.25</v>
      </c>
      <c r="I1096" s="46">
        <f t="shared" si="48"/>
        <v>2.450980392156854E-3</v>
      </c>
      <c r="J1096" s="50">
        <f>IF($B1096&gt;=Input!$C$22,100,"n.m.")</f>
        <v>100</v>
      </c>
    </row>
    <row r="1097" spans="2:10" x14ac:dyDescent="0.15">
      <c r="B1097" s="33">
        <f t="shared" si="50"/>
        <v>43117</v>
      </c>
      <c r="C1097" s="160">
        <v>108</v>
      </c>
      <c r="D1097" s="44">
        <f>IF($B1097&lt;Input!$C$22,"n.m.",IF($B1097=Input!$C$22,100,100*(1+(C1097/INDEX(C$18:C$1845,MATCH(Input!$C$22,$B$18:$B$1845,0))-1))))</f>
        <v>108</v>
      </c>
      <c r="E1097" s="52">
        <f t="shared" si="49"/>
        <v>9.3457943925232545E-3</v>
      </c>
      <c r="F1097" s="164">
        <v>223974</v>
      </c>
      <c r="G1097" s="163">
        <v>4080</v>
      </c>
      <c r="H1097" s="48">
        <f>IF($B1097&lt;Input!$C$22,"n.m.",IF($B1097=Input!$C$22,100,100*(1+(G1097/INDEX(G$18:G$1845,MATCH(Input!$C$22,$B$18:$B$1845,0))-1))))</f>
        <v>102</v>
      </c>
      <c r="I1097" s="46">
        <f t="shared" si="48"/>
        <v>2.4570024570025328E-3</v>
      </c>
      <c r="J1097" s="50">
        <f>IF($B1097&gt;=Input!$C$22,100,"n.m.")</f>
        <v>100</v>
      </c>
    </row>
    <row r="1098" spans="2:10" x14ac:dyDescent="0.15">
      <c r="B1098" s="33">
        <f t="shared" si="50"/>
        <v>43116</v>
      </c>
      <c r="C1098" s="160">
        <v>107</v>
      </c>
      <c r="D1098" s="44">
        <f>IF($B1098&lt;Input!$C$22,"n.m.",IF($B1098=Input!$C$22,100,100*(1+(C1098/INDEX(C$18:C$1845,MATCH(Input!$C$22,$B$18:$B$1845,0))-1))))</f>
        <v>107</v>
      </c>
      <c r="E1098" s="52">
        <f t="shared" si="49"/>
        <v>9.4339622641510523E-3</v>
      </c>
      <c r="F1098" s="164">
        <v>305347</v>
      </c>
      <c r="G1098" s="163">
        <v>4070</v>
      </c>
      <c r="H1098" s="48">
        <f>IF($B1098&lt;Input!$C$22,"n.m.",IF($B1098=Input!$C$22,100,100*(1+(G1098/INDEX(G$18:G$1845,MATCH(Input!$C$22,$B$18:$B$1845,0))-1))))</f>
        <v>101.75</v>
      </c>
      <c r="I1098" s="46">
        <f t="shared" si="48"/>
        <v>2.4630541871921707E-3</v>
      </c>
      <c r="J1098" s="50">
        <f>IF($B1098&gt;=Input!$C$22,100,"n.m.")</f>
        <v>100</v>
      </c>
    </row>
    <row r="1099" spans="2:10" x14ac:dyDescent="0.15">
      <c r="B1099" s="33">
        <f t="shared" si="50"/>
        <v>43115</v>
      </c>
      <c r="C1099" s="160">
        <v>106</v>
      </c>
      <c r="D1099" s="44">
        <f>IF($B1099&lt;Input!$C$22,"n.m.",IF($B1099=Input!$C$22,100,100*(1+(C1099/INDEX(C$18:C$1845,MATCH(Input!$C$22,$B$18:$B$1845,0))-1))))</f>
        <v>106</v>
      </c>
      <c r="E1099" s="52">
        <f t="shared" si="49"/>
        <v>9.52380952380949E-3</v>
      </c>
      <c r="F1099" s="164">
        <v>236095</v>
      </c>
      <c r="G1099" s="163">
        <v>4060</v>
      </c>
      <c r="H1099" s="48">
        <f>IF($B1099&lt;Input!$C$22,"n.m.",IF($B1099=Input!$C$22,100,100*(1+(G1099/INDEX(G$18:G$1845,MATCH(Input!$C$22,$B$18:$B$1845,0))-1))))</f>
        <v>101.49999999999999</v>
      </c>
      <c r="I1099" s="46">
        <f t="shared" si="48"/>
        <v>2.4691358024691024E-3</v>
      </c>
      <c r="J1099" s="50">
        <f>IF($B1099&gt;=Input!$C$22,100,"n.m.")</f>
        <v>100</v>
      </c>
    </row>
    <row r="1100" spans="2:10" x14ac:dyDescent="0.15">
      <c r="B1100" s="33">
        <f t="shared" si="50"/>
        <v>43114</v>
      </c>
      <c r="C1100" s="160">
        <v>105</v>
      </c>
      <c r="D1100" s="44">
        <f>IF($B1100&lt;Input!$C$22,"n.m.",IF($B1100=Input!$C$22,100,100*(1+(C1100/INDEX(C$18:C$1845,MATCH(Input!$C$22,$B$18:$B$1845,0))-1))))</f>
        <v>105</v>
      </c>
      <c r="E1100" s="52">
        <f t="shared" si="49"/>
        <v>9.6153846153845812E-3</v>
      </c>
      <c r="F1100" s="164">
        <v>377190</v>
      </c>
      <c r="G1100" s="163">
        <v>4050</v>
      </c>
      <c r="H1100" s="48">
        <f>IF($B1100&lt;Input!$C$22,"n.m.",IF($B1100=Input!$C$22,100,100*(1+(G1100/INDEX(G$18:G$1845,MATCH(Input!$C$22,$B$18:$B$1845,0))-1))))</f>
        <v>101.25</v>
      </c>
      <c r="I1100" s="46">
        <f t="shared" si="48"/>
        <v>2.4752475247524774E-3</v>
      </c>
      <c r="J1100" s="50">
        <f>IF($B1100&gt;=Input!$C$22,100,"n.m.")</f>
        <v>100</v>
      </c>
    </row>
    <row r="1101" spans="2:10" x14ac:dyDescent="0.15">
      <c r="B1101" s="33">
        <f t="shared" si="50"/>
        <v>43113</v>
      </c>
      <c r="C1101" s="160">
        <v>104</v>
      </c>
      <c r="D1101" s="44">
        <f>IF($B1101&lt;Input!$C$22,"n.m.",IF($B1101=Input!$C$22,100,100*(1+(C1101/INDEX(C$18:C$1845,MATCH(Input!$C$22,$B$18:$B$1845,0))-1))))</f>
        <v>104</v>
      </c>
      <c r="E1101" s="52">
        <f t="shared" si="49"/>
        <v>9.7087378640776656E-3</v>
      </c>
      <c r="F1101" s="164">
        <v>349081</v>
      </c>
      <c r="G1101" s="163">
        <v>4040</v>
      </c>
      <c r="H1101" s="48">
        <f>IF($B1101&lt;Input!$C$22,"n.m.",IF($B1101=Input!$C$22,100,100*(1+(G1101/INDEX(G$18:G$1845,MATCH(Input!$C$22,$B$18:$B$1845,0))-1))))</f>
        <v>101</v>
      </c>
      <c r="I1101" s="46">
        <f t="shared" si="48"/>
        <v>2.4813895781636841E-3</v>
      </c>
      <c r="J1101" s="50">
        <f>IF($B1101&gt;=Input!$C$22,100,"n.m.")</f>
        <v>100</v>
      </c>
    </row>
    <row r="1102" spans="2:10" x14ac:dyDescent="0.15">
      <c r="B1102" s="33">
        <f t="shared" si="50"/>
        <v>43112</v>
      </c>
      <c r="C1102" s="160">
        <v>103</v>
      </c>
      <c r="D1102" s="44">
        <f>IF($B1102&lt;Input!$C$22,"n.m.",IF($B1102=Input!$C$22,100,100*(1+(C1102/INDEX(C$18:C$1845,MATCH(Input!$C$22,$B$18:$B$1845,0))-1))))</f>
        <v>103</v>
      </c>
      <c r="E1102" s="52">
        <f t="shared" si="49"/>
        <v>9.8039215686274161E-3</v>
      </c>
      <c r="F1102" s="164">
        <v>417851</v>
      </c>
      <c r="G1102" s="163">
        <v>4030</v>
      </c>
      <c r="H1102" s="48">
        <f>IF($B1102&lt;Input!$C$22,"n.m.",IF($B1102=Input!$C$22,100,100*(1+(G1102/INDEX(G$18:G$1845,MATCH(Input!$C$22,$B$18:$B$1845,0))-1))))</f>
        <v>100.75</v>
      </c>
      <c r="I1102" s="46">
        <f t="shared" si="48"/>
        <v>2.4875621890547706E-3</v>
      </c>
      <c r="J1102" s="50">
        <f>IF($B1102&gt;=Input!$C$22,100,"n.m.")</f>
        <v>100</v>
      </c>
    </row>
    <row r="1103" spans="2:10" x14ac:dyDescent="0.15">
      <c r="B1103" s="33">
        <f t="shared" si="50"/>
        <v>43111</v>
      </c>
      <c r="C1103" s="160">
        <v>102</v>
      </c>
      <c r="D1103" s="44">
        <f>IF($B1103&lt;Input!$C$22,"n.m.",IF($B1103=Input!$C$22,100,100*(1+(C1103/INDEX(C$18:C$1845,MATCH(Input!$C$22,$B$18:$B$1845,0))-1))))</f>
        <v>102</v>
      </c>
      <c r="E1103" s="52">
        <f t="shared" si="49"/>
        <v>9.9009900990099098E-3</v>
      </c>
      <c r="F1103" s="164">
        <v>407712</v>
      </c>
      <c r="G1103" s="163">
        <v>4020</v>
      </c>
      <c r="H1103" s="48">
        <f>IF($B1103&lt;Input!$C$22,"n.m.",IF($B1103=Input!$C$22,100,100*(1+(G1103/INDEX(G$18:G$1845,MATCH(Input!$C$22,$B$18:$B$1845,0))-1))))</f>
        <v>100.49999999999999</v>
      </c>
      <c r="I1103" s="46">
        <f t="shared" si="48"/>
        <v>2.4937655860348684E-3</v>
      </c>
      <c r="J1103" s="50">
        <f>IF($B1103&gt;=Input!$C$22,100,"n.m.")</f>
        <v>100</v>
      </c>
    </row>
    <row r="1104" spans="2:10" x14ac:dyDescent="0.15">
      <c r="B1104" s="33">
        <f t="shared" si="50"/>
        <v>43110</v>
      </c>
      <c r="C1104" s="160">
        <v>101</v>
      </c>
      <c r="D1104" s="44">
        <f>IF($B1104&lt;Input!$C$22,"n.m.",IF($B1104=Input!$C$22,100,100*(1+(C1104/INDEX(C$18:C$1845,MATCH(Input!$C$22,$B$18:$B$1845,0))-1))))</f>
        <v>101</v>
      </c>
      <c r="E1104" s="52">
        <f t="shared" si="49"/>
        <v>1.0000000000000009E-2</v>
      </c>
      <c r="F1104" s="164">
        <v>259326</v>
      </c>
      <c r="G1104" s="163">
        <v>4010</v>
      </c>
      <c r="H1104" s="48">
        <f>IF($B1104&lt;Input!$C$22,"n.m.",IF($B1104=Input!$C$22,100,100*(1+(G1104/INDEX(G$18:G$1845,MATCH(Input!$C$22,$B$18:$B$1845,0))-1))))</f>
        <v>100.25</v>
      </c>
      <c r="I1104" s="46">
        <f t="shared" si="48"/>
        <v>2.4999999999999467E-3</v>
      </c>
      <c r="J1104" s="50">
        <f>IF($B1104&gt;=Input!$C$22,100,"n.m.")</f>
        <v>100</v>
      </c>
    </row>
    <row r="1105" spans="2:10" x14ac:dyDescent="0.15">
      <c r="B1105" s="33">
        <f t="shared" si="50"/>
        <v>43109</v>
      </c>
      <c r="C1105" s="160">
        <v>100</v>
      </c>
      <c r="D1105" s="44">
        <f>IF($B1105&lt;Input!$C$22,"n.m.",IF($B1105=Input!$C$22,100,100*(1+(C1105/INDEX(C$18:C$1845,MATCH(Input!$C$22,$B$18:$B$1845,0))-1))))</f>
        <v>100</v>
      </c>
      <c r="E1105" s="52">
        <f t="shared" si="49"/>
        <v>-9.9009900990099098E-3</v>
      </c>
      <c r="F1105" s="164">
        <v>324950</v>
      </c>
      <c r="G1105" s="163">
        <v>4000</v>
      </c>
      <c r="H1105" s="48">
        <f>IF($B1105&lt;Input!$C$22,"n.m.",IF($B1105=Input!$C$22,100,100*(1+(G1105/INDEX(G$18:G$1845,MATCH(Input!$C$22,$B$18:$B$1845,0))-1))))</f>
        <v>100</v>
      </c>
      <c r="I1105" s="46">
        <f t="shared" si="48"/>
        <v>-2.4937655860348684E-3</v>
      </c>
      <c r="J1105" s="50">
        <f>IF($B1105&gt;=Input!$C$22,100,"n.m.")</f>
        <v>100</v>
      </c>
    </row>
    <row r="1106" spans="2:10" x14ac:dyDescent="0.15">
      <c r="B1106" s="33">
        <f t="shared" si="50"/>
        <v>43108</v>
      </c>
      <c r="C1106" s="160">
        <v>101</v>
      </c>
      <c r="D1106" s="44">
        <f>IF($B1106&lt;Input!$C$22,"n.m.",IF($B1106=Input!$C$22,100,100*(1+(C1106/INDEX(C$18:C$1845,MATCH(Input!$C$22,$B$18:$B$1845,0))-1))))</f>
        <v>101</v>
      </c>
      <c r="E1106" s="52">
        <f t="shared" si="49"/>
        <v>-9.8039215686274161E-3</v>
      </c>
      <c r="F1106" s="164">
        <v>392254</v>
      </c>
      <c r="G1106" s="163">
        <v>4010</v>
      </c>
      <c r="H1106" s="48">
        <f>IF($B1106&lt;Input!$C$22,"n.m.",IF($B1106=Input!$C$22,100,100*(1+(G1106/INDEX(G$18:G$1845,MATCH(Input!$C$22,$B$18:$B$1845,0))-1))))</f>
        <v>100.25</v>
      </c>
      <c r="I1106" s="46">
        <f t="shared" ref="I1106:I1169" si="51">G1106/G1107-1</f>
        <v>-2.4875621890547706E-3</v>
      </c>
      <c r="J1106" s="50">
        <f>IF($B1106&gt;=Input!$C$22,100,"n.m.")</f>
        <v>100</v>
      </c>
    </row>
    <row r="1107" spans="2:10" x14ac:dyDescent="0.15">
      <c r="B1107" s="33">
        <f t="shared" si="50"/>
        <v>43107</v>
      </c>
      <c r="C1107" s="160">
        <v>102</v>
      </c>
      <c r="D1107" s="44">
        <f>IF($B1107&lt;Input!$C$22,"n.m.",IF($B1107=Input!$C$22,100,100*(1+(C1107/INDEX(C$18:C$1845,MATCH(Input!$C$22,$B$18:$B$1845,0))-1))))</f>
        <v>102</v>
      </c>
      <c r="E1107" s="52">
        <f t="shared" ref="E1107:E1170" si="52">C1107/C1108-1</f>
        <v>-9.7087378640776656E-3</v>
      </c>
      <c r="F1107" s="164">
        <v>404269</v>
      </c>
      <c r="G1107" s="163">
        <v>4020</v>
      </c>
      <c r="H1107" s="48">
        <f>IF($B1107&lt;Input!$C$22,"n.m.",IF($B1107=Input!$C$22,100,100*(1+(G1107/INDEX(G$18:G$1845,MATCH(Input!$C$22,$B$18:$B$1845,0))-1))))</f>
        <v>100.49999999999999</v>
      </c>
      <c r="I1107" s="46">
        <f t="shared" si="51"/>
        <v>-2.4813895781637951E-3</v>
      </c>
      <c r="J1107" s="50">
        <f>IF($B1107&gt;=Input!$C$22,100,"n.m.")</f>
        <v>100</v>
      </c>
    </row>
    <row r="1108" spans="2:10" x14ac:dyDescent="0.15">
      <c r="B1108" s="33">
        <f t="shared" ref="B1108:B1171" si="53">B1107-1</f>
        <v>43106</v>
      </c>
      <c r="C1108" s="160">
        <v>103</v>
      </c>
      <c r="D1108" s="44">
        <f>IF($B1108&lt;Input!$C$22,"n.m.",IF($B1108=Input!$C$22,100,100*(1+(C1108/INDEX(C$18:C$1845,MATCH(Input!$C$22,$B$18:$B$1845,0))-1))))</f>
        <v>103</v>
      </c>
      <c r="E1108" s="52">
        <f t="shared" si="52"/>
        <v>-9.6153846153845812E-3</v>
      </c>
      <c r="F1108" s="164">
        <v>485527</v>
      </c>
      <c r="G1108" s="163">
        <v>4030</v>
      </c>
      <c r="H1108" s="48">
        <f>IF($B1108&lt;Input!$C$22,"n.m.",IF($B1108=Input!$C$22,100,100*(1+(G1108/INDEX(G$18:G$1845,MATCH(Input!$C$22,$B$18:$B$1845,0))-1))))</f>
        <v>100.75</v>
      </c>
      <c r="I1108" s="46">
        <f t="shared" si="51"/>
        <v>-2.4752475247524774E-3</v>
      </c>
      <c r="J1108" s="50">
        <f>IF($B1108&gt;=Input!$C$22,100,"n.m.")</f>
        <v>100</v>
      </c>
    </row>
    <row r="1109" spans="2:10" x14ac:dyDescent="0.15">
      <c r="B1109" s="33">
        <f t="shared" si="53"/>
        <v>43105</v>
      </c>
      <c r="C1109" s="160">
        <v>104</v>
      </c>
      <c r="D1109" s="44">
        <f>IF($B1109&lt;Input!$C$22,"n.m.",IF($B1109=Input!$C$22,100,100*(1+(C1109/INDEX(C$18:C$1845,MATCH(Input!$C$22,$B$18:$B$1845,0))-1))))</f>
        <v>104</v>
      </c>
      <c r="E1109" s="52">
        <f t="shared" si="52"/>
        <v>-9.52380952380949E-3</v>
      </c>
      <c r="F1109" s="164">
        <v>400390</v>
      </c>
      <c r="G1109" s="163">
        <v>4040</v>
      </c>
      <c r="H1109" s="48">
        <f>IF($B1109&lt;Input!$C$22,"n.m.",IF($B1109=Input!$C$22,100,100*(1+(G1109/INDEX(G$18:G$1845,MATCH(Input!$C$22,$B$18:$B$1845,0))-1))))</f>
        <v>101</v>
      </c>
      <c r="I1109" s="46">
        <f t="shared" si="51"/>
        <v>-2.4691358024691024E-3</v>
      </c>
      <c r="J1109" s="50">
        <f>IF($B1109&gt;=Input!$C$22,100,"n.m.")</f>
        <v>100</v>
      </c>
    </row>
    <row r="1110" spans="2:10" x14ac:dyDescent="0.15">
      <c r="B1110" s="33">
        <f t="shared" si="53"/>
        <v>43104</v>
      </c>
      <c r="C1110" s="160">
        <v>105</v>
      </c>
      <c r="D1110" s="44">
        <f>IF($B1110&lt;Input!$C$22,"n.m.",IF($B1110=Input!$C$22,100,100*(1+(C1110/INDEX(C$18:C$1845,MATCH(Input!$C$22,$B$18:$B$1845,0))-1))))</f>
        <v>105</v>
      </c>
      <c r="E1110" s="52">
        <f t="shared" si="52"/>
        <v>-9.4339622641509413E-3</v>
      </c>
      <c r="F1110" s="164">
        <v>372455</v>
      </c>
      <c r="G1110" s="163">
        <v>4050</v>
      </c>
      <c r="H1110" s="48">
        <f>IF($B1110&lt;Input!$C$22,"n.m.",IF($B1110=Input!$C$22,100,100*(1+(G1110/INDEX(G$18:G$1845,MATCH(Input!$C$22,$B$18:$B$1845,0))-1))))</f>
        <v>101.25</v>
      </c>
      <c r="I1110" s="46">
        <f t="shared" si="51"/>
        <v>-2.4630541871921707E-3</v>
      </c>
      <c r="J1110" s="50">
        <f>IF($B1110&gt;=Input!$C$22,100,"n.m.")</f>
        <v>100</v>
      </c>
    </row>
    <row r="1111" spans="2:10" x14ac:dyDescent="0.15">
      <c r="B1111" s="33">
        <f t="shared" si="53"/>
        <v>43103</v>
      </c>
      <c r="C1111" s="160">
        <v>106</v>
      </c>
      <c r="D1111" s="44">
        <f>IF($B1111&lt;Input!$C$22,"n.m.",IF($B1111=Input!$C$22,100,100*(1+(C1111/INDEX(C$18:C$1845,MATCH(Input!$C$22,$B$18:$B$1845,0))-1))))</f>
        <v>106</v>
      </c>
      <c r="E1111" s="52">
        <f t="shared" si="52"/>
        <v>-9.3457943925233655E-3</v>
      </c>
      <c r="F1111" s="164">
        <v>333809</v>
      </c>
      <c r="G1111" s="163">
        <v>4060</v>
      </c>
      <c r="H1111" s="48">
        <f>IF($B1111&lt;Input!$C$22,"n.m.",IF($B1111=Input!$C$22,100,100*(1+(G1111/INDEX(G$18:G$1845,MATCH(Input!$C$22,$B$18:$B$1845,0))-1))))</f>
        <v>101.49999999999999</v>
      </c>
      <c r="I1111" s="46">
        <f t="shared" si="51"/>
        <v>-2.4570024570024218E-3</v>
      </c>
      <c r="J1111" s="50">
        <f>IF($B1111&gt;=Input!$C$22,100,"n.m.")</f>
        <v>100</v>
      </c>
    </row>
    <row r="1112" spans="2:10" x14ac:dyDescent="0.15">
      <c r="B1112" s="33">
        <f t="shared" si="53"/>
        <v>43102</v>
      </c>
      <c r="C1112" s="160">
        <v>107</v>
      </c>
      <c r="D1112" s="44">
        <f>IF($B1112&lt;Input!$C$22,"n.m.",IF($B1112=Input!$C$22,100,100*(1+(C1112/INDEX(C$18:C$1845,MATCH(Input!$C$22,$B$18:$B$1845,0))-1))))</f>
        <v>107</v>
      </c>
      <c r="E1112" s="52">
        <f t="shared" si="52"/>
        <v>-9.2592592592593004E-3</v>
      </c>
      <c r="F1112" s="164">
        <v>396007</v>
      </c>
      <c r="G1112" s="163">
        <v>4070</v>
      </c>
      <c r="H1112" s="48">
        <f>IF($B1112&lt;Input!$C$22,"n.m.",IF($B1112=Input!$C$22,100,100*(1+(G1112/INDEX(G$18:G$1845,MATCH(Input!$C$22,$B$18:$B$1845,0))-1))))</f>
        <v>101.75</v>
      </c>
      <c r="I1112" s="46">
        <f t="shared" si="51"/>
        <v>-2.450980392156854E-3</v>
      </c>
      <c r="J1112" s="50">
        <f>IF($B1112&gt;=Input!$C$22,100,"n.m.")</f>
        <v>100</v>
      </c>
    </row>
    <row r="1113" spans="2:10" x14ac:dyDescent="0.15">
      <c r="B1113" s="33">
        <f t="shared" si="53"/>
        <v>43101</v>
      </c>
      <c r="C1113" s="160">
        <v>108</v>
      </c>
      <c r="D1113" s="44">
        <f>IF($B1113&lt;Input!$C$22,"n.m.",IF($B1113=Input!$C$22,100,100*(1+(C1113/INDEX(C$18:C$1845,MATCH(Input!$C$22,$B$18:$B$1845,0))-1))))</f>
        <v>108</v>
      </c>
      <c r="E1113" s="52">
        <f t="shared" si="52"/>
        <v>-9.1743119266054496E-3</v>
      </c>
      <c r="F1113" s="164">
        <v>472305</v>
      </c>
      <c r="G1113" s="163">
        <v>4080</v>
      </c>
      <c r="H1113" s="48">
        <f>IF($B1113&lt;Input!$C$22,"n.m.",IF($B1113=Input!$C$22,100,100*(1+(G1113/INDEX(G$18:G$1845,MATCH(Input!$C$22,$B$18:$B$1845,0))-1))))</f>
        <v>102</v>
      </c>
      <c r="I1113" s="46">
        <f t="shared" si="51"/>
        <v>-2.4449877750610804E-3</v>
      </c>
      <c r="J1113" s="50">
        <f>IF($B1113&gt;=Input!$C$22,100,"n.m.")</f>
        <v>100</v>
      </c>
    </row>
    <row r="1114" spans="2:10" x14ac:dyDescent="0.15">
      <c r="B1114" s="33">
        <f t="shared" si="53"/>
        <v>43100</v>
      </c>
      <c r="C1114" s="160">
        <v>109</v>
      </c>
      <c r="D1114" s="44">
        <f>IF($B1114&lt;Input!$C$22,"n.m.",IF($B1114=Input!$C$22,100,100*(1+(C1114/INDEX(C$18:C$1845,MATCH(Input!$C$22,$B$18:$B$1845,0))-1))))</f>
        <v>109.00000000000001</v>
      </c>
      <c r="E1114" s="52">
        <f t="shared" si="52"/>
        <v>-9.0909090909090384E-3</v>
      </c>
      <c r="F1114" s="164">
        <v>355978</v>
      </c>
      <c r="G1114" s="163">
        <v>4090</v>
      </c>
      <c r="H1114" s="48">
        <f>IF($B1114&lt;Input!$C$22,"n.m.",IF($B1114=Input!$C$22,100,100*(1+(G1114/INDEX(G$18:G$1845,MATCH(Input!$C$22,$B$18:$B$1845,0))-1))))</f>
        <v>102.25</v>
      </c>
      <c r="I1114" s="46">
        <f t="shared" si="51"/>
        <v>-2.4390243902439046E-3</v>
      </c>
      <c r="J1114" s="50">
        <f>IF($B1114&gt;=Input!$C$22,100,"n.m.")</f>
        <v>100</v>
      </c>
    </row>
    <row r="1115" spans="2:10" x14ac:dyDescent="0.15">
      <c r="B1115" s="33">
        <f t="shared" si="53"/>
        <v>43099</v>
      </c>
      <c r="C1115" s="160">
        <v>110</v>
      </c>
      <c r="D1115" s="44">
        <f>IF($B1115&lt;Input!$C$22,"n.m.",IF($B1115=Input!$C$22,100,100*(1+(C1115/INDEX(C$18:C$1845,MATCH(Input!$C$22,$B$18:$B$1845,0))-1))))</f>
        <v>110.00000000000001</v>
      </c>
      <c r="E1115" s="52">
        <f t="shared" si="52"/>
        <v>-9.009009009009028E-3</v>
      </c>
      <c r="F1115" s="164">
        <v>368679</v>
      </c>
      <c r="G1115" s="163">
        <v>4100</v>
      </c>
      <c r="H1115" s="48">
        <f>IF($B1115&lt;Input!$C$22,"n.m.",IF($B1115=Input!$C$22,100,100*(1+(G1115/INDEX(G$18:G$1845,MATCH(Input!$C$22,$B$18:$B$1845,0))-1))))</f>
        <v>102.49999999999999</v>
      </c>
      <c r="I1115" s="46">
        <f t="shared" si="51"/>
        <v>-2.4330900243308973E-3</v>
      </c>
      <c r="J1115" s="50">
        <f>IF($B1115&gt;=Input!$C$22,100,"n.m.")</f>
        <v>100</v>
      </c>
    </row>
    <row r="1116" spans="2:10" x14ac:dyDescent="0.15">
      <c r="B1116" s="33">
        <f t="shared" si="53"/>
        <v>43098</v>
      </c>
      <c r="C1116" s="160">
        <v>111</v>
      </c>
      <c r="D1116" s="44">
        <f>IF($B1116&lt;Input!$C$22,"n.m.",IF($B1116=Input!$C$22,100,100*(1+(C1116/INDEX(C$18:C$1845,MATCH(Input!$C$22,$B$18:$B$1845,0))-1))))</f>
        <v>111.00000000000001</v>
      </c>
      <c r="E1116" s="52">
        <f t="shared" si="52"/>
        <v>-8.9285714285713969E-3</v>
      </c>
      <c r="F1116" s="164">
        <v>490558</v>
      </c>
      <c r="G1116" s="163">
        <v>4110</v>
      </c>
      <c r="H1116" s="48">
        <f>IF($B1116&lt;Input!$C$22,"n.m.",IF($B1116=Input!$C$22,100,100*(1+(G1116/INDEX(G$18:G$1845,MATCH(Input!$C$22,$B$18:$B$1845,0))-1))))</f>
        <v>102.75000000000001</v>
      </c>
      <c r="I1116" s="46">
        <f t="shared" si="51"/>
        <v>-2.4271844660194164E-3</v>
      </c>
      <c r="J1116" s="50">
        <f>IF($B1116&gt;=Input!$C$22,100,"n.m.")</f>
        <v>100</v>
      </c>
    </row>
    <row r="1117" spans="2:10" x14ac:dyDescent="0.15">
      <c r="B1117" s="33">
        <f t="shared" si="53"/>
        <v>43097</v>
      </c>
      <c r="C1117" s="160">
        <v>112</v>
      </c>
      <c r="D1117" s="44">
        <f>IF($B1117&lt;Input!$C$22,"n.m.",IF($B1117=Input!$C$22,100,100*(1+(C1117/INDEX(C$18:C$1845,MATCH(Input!$C$22,$B$18:$B$1845,0))-1))))</f>
        <v>112.00000000000001</v>
      </c>
      <c r="E1117" s="52">
        <f t="shared" si="52"/>
        <v>-8.8495575221239076E-3</v>
      </c>
      <c r="F1117" s="164">
        <v>427577</v>
      </c>
      <c r="G1117" s="163">
        <v>4120</v>
      </c>
      <c r="H1117" s="48">
        <f>IF($B1117&lt;Input!$C$22,"n.m.",IF($B1117=Input!$C$22,100,100*(1+(G1117/INDEX(G$18:G$1845,MATCH(Input!$C$22,$B$18:$B$1845,0))-1))))</f>
        <v>103</v>
      </c>
      <c r="I1117" s="46">
        <f t="shared" si="51"/>
        <v>-2.421307506053294E-3</v>
      </c>
      <c r="J1117" s="50">
        <f>IF($B1117&gt;=Input!$C$22,100,"n.m.")</f>
        <v>100</v>
      </c>
    </row>
    <row r="1118" spans="2:10" x14ac:dyDescent="0.15">
      <c r="B1118" s="33">
        <f t="shared" si="53"/>
        <v>43096</v>
      </c>
      <c r="C1118" s="160">
        <v>113</v>
      </c>
      <c r="D1118" s="44">
        <f>IF($B1118&lt;Input!$C$22,"n.m.",IF($B1118=Input!$C$22,100,100*(1+(C1118/INDEX(C$18:C$1845,MATCH(Input!$C$22,$B$18:$B$1845,0))-1))))</f>
        <v>112.99999999999999</v>
      </c>
      <c r="E1118" s="52">
        <f t="shared" si="52"/>
        <v>-8.7719298245614308E-3</v>
      </c>
      <c r="F1118" s="164">
        <v>241778</v>
      </c>
      <c r="G1118" s="163">
        <v>4130</v>
      </c>
      <c r="H1118" s="48">
        <f>IF($B1118&lt;Input!$C$22,"n.m.",IF($B1118=Input!$C$22,100,100*(1+(G1118/INDEX(G$18:G$1845,MATCH(Input!$C$22,$B$18:$B$1845,0))-1))))</f>
        <v>103.25</v>
      </c>
      <c r="I1118" s="46">
        <f t="shared" si="51"/>
        <v>-2.4154589371980784E-3</v>
      </c>
      <c r="J1118" s="50">
        <f>IF($B1118&gt;=Input!$C$22,100,"n.m.")</f>
        <v>100</v>
      </c>
    </row>
    <row r="1119" spans="2:10" x14ac:dyDescent="0.15">
      <c r="B1119" s="33">
        <f t="shared" si="53"/>
        <v>43095</v>
      </c>
      <c r="C1119" s="160">
        <v>114</v>
      </c>
      <c r="D1119" s="44">
        <f>IF($B1119&lt;Input!$C$22,"n.m.",IF($B1119=Input!$C$22,100,100*(1+(C1119/INDEX(C$18:C$1845,MATCH(Input!$C$22,$B$18:$B$1845,0))-1))))</f>
        <v>113.99999999999999</v>
      </c>
      <c r="E1119" s="52">
        <f t="shared" si="52"/>
        <v>-8.6956521739129933E-3</v>
      </c>
      <c r="F1119" s="164">
        <v>203510</v>
      </c>
      <c r="G1119" s="163">
        <v>4140</v>
      </c>
      <c r="H1119" s="48">
        <f>IF($B1119&lt;Input!$C$22,"n.m.",IF($B1119=Input!$C$22,100,100*(1+(G1119/INDEX(G$18:G$1845,MATCH(Input!$C$22,$B$18:$B$1845,0))-1))))</f>
        <v>103.49999999999999</v>
      </c>
      <c r="I1119" s="46">
        <f t="shared" si="51"/>
        <v>-2.4096385542168308E-3</v>
      </c>
      <c r="J1119" s="50">
        <f>IF($B1119&gt;=Input!$C$22,100,"n.m.")</f>
        <v>100</v>
      </c>
    </row>
    <row r="1120" spans="2:10" x14ac:dyDescent="0.15">
      <c r="B1120" s="33">
        <f t="shared" si="53"/>
        <v>43094</v>
      </c>
      <c r="C1120" s="160">
        <v>115</v>
      </c>
      <c r="D1120" s="44">
        <f>IF($B1120&lt;Input!$C$22,"n.m.",IF($B1120=Input!$C$22,100,100*(1+(C1120/INDEX(C$18:C$1845,MATCH(Input!$C$22,$B$18:$B$1845,0))-1))))</f>
        <v>114.99999999999999</v>
      </c>
      <c r="E1120" s="52">
        <f t="shared" si="52"/>
        <v>-8.6206896551723755E-3</v>
      </c>
      <c r="F1120" s="164">
        <v>449605</v>
      </c>
      <c r="G1120" s="163">
        <v>4150</v>
      </c>
      <c r="H1120" s="48">
        <f>IF($B1120&lt;Input!$C$22,"n.m.",IF($B1120=Input!$C$22,100,100*(1+(G1120/INDEX(G$18:G$1845,MATCH(Input!$C$22,$B$18:$B$1845,0))-1))))</f>
        <v>103.75000000000001</v>
      </c>
      <c r="I1120" s="46">
        <f t="shared" si="51"/>
        <v>-2.4038461538461453E-3</v>
      </c>
      <c r="J1120" s="50">
        <f>IF($B1120&gt;=Input!$C$22,100,"n.m.")</f>
        <v>100</v>
      </c>
    </row>
    <row r="1121" spans="2:10" x14ac:dyDescent="0.15">
      <c r="B1121" s="33">
        <f t="shared" si="53"/>
        <v>43093</v>
      </c>
      <c r="C1121" s="160">
        <v>116</v>
      </c>
      <c r="D1121" s="44">
        <f>IF($B1121&lt;Input!$C$22,"n.m.",IF($B1121=Input!$C$22,100,100*(1+(C1121/INDEX(C$18:C$1845,MATCH(Input!$C$22,$B$18:$B$1845,0))-1))))</f>
        <v>115.99999999999999</v>
      </c>
      <c r="E1121" s="52">
        <f t="shared" si="52"/>
        <v>-8.5470085470085166E-3</v>
      </c>
      <c r="F1121" s="164">
        <v>386724</v>
      </c>
      <c r="G1121" s="163">
        <v>4160</v>
      </c>
      <c r="H1121" s="48">
        <f>IF($B1121&lt;Input!$C$22,"n.m.",IF($B1121=Input!$C$22,100,100*(1+(G1121/INDEX(G$18:G$1845,MATCH(Input!$C$22,$B$18:$B$1845,0))-1))))</f>
        <v>104</v>
      </c>
      <c r="I1121" s="46">
        <f t="shared" si="51"/>
        <v>-2.3980815347721673E-3</v>
      </c>
      <c r="J1121" s="50">
        <f>IF($B1121&gt;=Input!$C$22,100,"n.m.")</f>
        <v>100</v>
      </c>
    </row>
    <row r="1122" spans="2:10" x14ac:dyDescent="0.15">
      <c r="B1122" s="33">
        <f t="shared" si="53"/>
        <v>43092</v>
      </c>
      <c r="C1122" s="160">
        <v>117</v>
      </c>
      <c r="D1122" s="44">
        <f>IF($B1122&lt;Input!$C$22,"n.m.",IF($B1122=Input!$C$22,100,100*(1+(C1122/INDEX(C$18:C$1845,MATCH(Input!$C$22,$B$18:$B$1845,0))-1))))</f>
        <v>117</v>
      </c>
      <c r="E1122" s="52">
        <f t="shared" si="52"/>
        <v>-8.4745762711864181E-3</v>
      </c>
      <c r="F1122" s="164">
        <v>306884</v>
      </c>
      <c r="G1122" s="163">
        <v>4170</v>
      </c>
      <c r="H1122" s="48">
        <f>IF($B1122&lt;Input!$C$22,"n.m.",IF($B1122=Input!$C$22,100,100*(1+(G1122/INDEX(G$18:G$1845,MATCH(Input!$C$22,$B$18:$B$1845,0))-1))))</f>
        <v>104.25</v>
      </c>
      <c r="I1122" s="46">
        <f t="shared" si="51"/>
        <v>-2.3923444976076125E-3</v>
      </c>
      <c r="J1122" s="50">
        <f>IF($B1122&gt;=Input!$C$22,100,"n.m.")</f>
        <v>100</v>
      </c>
    </row>
    <row r="1123" spans="2:10" x14ac:dyDescent="0.15">
      <c r="B1123" s="33">
        <f t="shared" si="53"/>
        <v>43091</v>
      </c>
      <c r="C1123" s="160">
        <v>118</v>
      </c>
      <c r="D1123" s="44">
        <f>IF($B1123&lt;Input!$C$22,"n.m.",IF($B1123=Input!$C$22,100,100*(1+(C1123/INDEX(C$18:C$1845,MATCH(Input!$C$22,$B$18:$B$1845,0))-1))))</f>
        <v>118</v>
      </c>
      <c r="E1123" s="52">
        <f t="shared" si="52"/>
        <v>-8.4033613445377853E-3</v>
      </c>
      <c r="F1123" s="164">
        <v>410427</v>
      </c>
      <c r="G1123" s="163">
        <v>4180</v>
      </c>
      <c r="H1123" s="48">
        <f>IF($B1123&lt;Input!$C$22,"n.m.",IF($B1123=Input!$C$22,100,100*(1+(G1123/INDEX(G$18:G$1845,MATCH(Input!$C$22,$B$18:$B$1845,0))-1))))</f>
        <v>104.5</v>
      </c>
      <c r="I1123" s="46">
        <f t="shared" si="51"/>
        <v>-2.3866348448687846E-3</v>
      </c>
      <c r="J1123" s="50">
        <f>IF($B1123&gt;=Input!$C$22,100,"n.m.")</f>
        <v>100</v>
      </c>
    </row>
    <row r="1124" spans="2:10" x14ac:dyDescent="0.15">
      <c r="B1124" s="33">
        <f t="shared" si="53"/>
        <v>43090</v>
      </c>
      <c r="C1124" s="160">
        <v>119</v>
      </c>
      <c r="D1124" s="44">
        <f>IF($B1124&lt;Input!$C$22,"n.m.",IF($B1124=Input!$C$22,100,100*(1+(C1124/INDEX(C$18:C$1845,MATCH(Input!$C$22,$B$18:$B$1845,0))-1))))</f>
        <v>119</v>
      </c>
      <c r="E1124" s="52">
        <f t="shared" si="52"/>
        <v>-8.3333333333333037E-3</v>
      </c>
      <c r="F1124" s="164">
        <v>384306</v>
      </c>
      <c r="G1124" s="163">
        <v>4190</v>
      </c>
      <c r="H1124" s="48">
        <f>IF($B1124&lt;Input!$C$22,"n.m.",IF($B1124=Input!$C$22,100,100*(1+(G1124/INDEX(G$18:G$1845,MATCH(Input!$C$22,$B$18:$B$1845,0))-1))))</f>
        <v>104.75000000000001</v>
      </c>
      <c r="I1124" s="46">
        <f t="shared" si="51"/>
        <v>-2.3809523809523725E-3</v>
      </c>
      <c r="J1124" s="50">
        <f>IF($B1124&gt;=Input!$C$22,100,"n.m.")</f>
        <v>100</v>
      </c>
    </row>
    <row r="1125" spans="2:10" x14ac:dyDescent="0.15">
      <c r="B1125" s="33">
        <f t="shared" si="53"/>
        <v>43089</v>
      </c>
      <c r="C1125" s="160">
        <v>120</v>
      </c>
      <c r="D1125" s="44">
        <f>IF($B1125&lt;Input!$C$22,"n.m.",IF($B1125=Input!$C$22,100,100*(1+(C1125/INDEX(C$18:C$1845,MATCH(Input!$C$22,$B$18:$B$1845,0))-1))))</f>
        <v>120</v>
      </c>
      <c r="E1125" s="52">
        <f t="shared" si="52"/>
        <v>-8.2644628099173278E-3</v>
      </c>
      <c r="F1125" s="164">
        <v>273239</v>
      </c>
      <c r="G1125" s="163">
        <v>4200</v>
      </c>
      <c r="H1125" s="48">
        <f>IF($B1125&lt;Input!$C$22,"n.m.",IF($B1125=Input!$C$22,100,100*(1+(G1125/INDEX(G$18:G$1845,MATCH(Input!$C$22,$B$18:$B$1845,0))-1))))</f>
        <v>105</v>
      </c>
      <c r="I1125" s="46">
        <f t="shared" si="51"/>
        <v>-2.3752969121140222E-3</v>
      </c>
      <c r="J1125" s="50">
        <f>IF($B1125&gt;=Input!$C$22,100,"n.m.")</f>
        <v>100</v>
      </c>
    </row>
    <row r="1126" spans="2:10" x14ac:dyDescent="0.15">
      <c r="B1126" s="33">
        <f t="shared" si="53"/>
        <v>43088</v>
      </c>
      <c r="C1126" s="160">
        <v>121</v>
      </c>
      <c r="D1126" s="44">
        <f>IF($B1126&lt;Input!$C$22,"n.m.",IF($B1126=Input!$C$22,100,100*(1+(C1126/INDEX(C$18:C$1845,MATCH(Input!$C$22,$B$18:$B$1845,0))-1))))</f>
        <v>121</v>
      </c>
      <c r="E1126" s="52">
        <f t="shared" si="52"/>
        <v>-8.1967213114754189E-3</v>
      </c>
      <c r="F1126" s="164">
        <v>246586</v>
      </c>
      <c r="G1126" s="163">
        <v>4210</v>
      </c>
      <c r="H1126" s="48">
        <f>IF($B1126&lt;Input!$C$22,"n.m.",IF($B1126=Input!$C$22,100,100*(1+(G1126/INDEX(G$18:G$1845,MATCH(Input!$C$22,$B$18:$B$1845,0))-1))))</f>
        <v>105.25</v>
      </c>
      <c r="I1126" s="46">
        <f t="shared" si="51"/>
        <v>-2.3696682464454666E-3</v>
      </c>
      <c r="J1126" s="50">
        <f>IF($B1126&gt;=Input!$C$22,100,"n.m.")</f>
        <v>100</v>
      </c>
    </row>
    <row r="1127" spans="2:10" x14ac:dyDescent="0.15">
      <c r="B1127" s="33">
        <f t="shared" si="53"/>
        <v>43087</v>
      </c>
      <c r="C1127" s="160">
        <v>122</v>
      </c>
      <c r="D1127" s="44">
        <f>IF($B1127&lt;Input!$C$22,"n.m.",IF($B1127=Input!$C$22,100,100*(1+(C1127/INDEX(C$18:C$1845,MATCH(Input!$C$22,$B$18:$B$1845,0))-1))))</f>
        <v>122</v>
      </c>
      <c r="E1127" s="52">
        <f t="shared" si="52"/>
        <v>-8.1300813008130524E-3</v>
      </c>
      <c r="F1127" s="164">
        <v>234720</v>
      </c>
      <c r="G1127" s="163">
        <v>4220</v>
      </c>
      <c r="H1127" s="48">
        <f>IF($B1127&lt;Input!$C$22,"n.m.",IF($B1127=Input!$C$22,100,100*(1+(G1127/INDEX(G$18:G$1845,MATCH(Input!$C$22,$B$18:$B$1845,0))-1))))</f>
        <v>105.5</v>
      </c>
      <c r="I1127" s="46">
        <f t="shared" si="51"/>
        <v>-2.3640661938534313E-3</v>
      </c>
      <c r="J1127" s="50">
        <f>IF($B1127&gt;=Input!$C$22,100,"n.m.")</f>
        <v>100</v>
      </c>
    </row>
    <row r="1128" spans="2:10" x14ac:dyDescent="0.15">
      <c r="B1128" s="33">
        <f t="shared" si="53"/>
        <v>43086</v>
      </c>
      <c r="C1128" s="160">
        <v>123</v>
      </c>
      <c r="D1128" s="44">
        <f>IF($B1128&lt;Input!$C$22,"n.m.",IF($B1128=Input!$C$22,100,100*(1+(C1128/INDEX(C$18:C$1845,MATCH(Input!$C$22,$B$18:$B$1845,0))-1))))</f>
        <v>123</v>
      </c>
      <c r="E1128" s="52">
        <f t="shared" si="52"/>
        <v>-8.0645161290322509E-3</v>
      </c>
      <c r="F1128" s="164">
        <v>224735</v>
      </c>
      <c r="G1128" s="163">
        <v>4230</v>
      </c>
      <c r="H1128" s="48">
        <f>IF($B1128&lt;Input!$C$22,"n.m.",IF($B1128=Input!$C$22,100,100*(1+(G1128/INDEX(G$18:G$1845,MATCH(Input!$C$22,$B$18:$B$1845,0))-1))))</f>
        <v>105.75000000000001</v>
      </c>
      <c r="I1128" s="46">
        <f t="shared" si="51"/>
        <v>-2.3584905660377631E-3</v>
      </c>
      <c r="J1128" s="50">
        <f>IF($B1128&gt;=Input!$C$22,100,"n.m.")</f>
        <v>100</v>
      </c>
    </row>
    <row r="1129" spans="2:10" x14ac:dyDescent="0.15">
      <c r="B1129" s="33">
        <f t="shared" si="53"/>
        <v>43085</v>
      </c>
      <c r="C1129" s="160">
        <v>124</v>
      </c>
      <c r="D1129" s="44">
        <f>IF($B1129&lt;Input!$C$22,"n.m.",IF($B1129=Input!$C$22,100,100*(1+(C1129/INDEX(C$18:C$1845,MATCH(Input!$C$22,$B$18:$B$1845,0))-1))))</f>
        <v>124</v>
      </c>
      <c r="E1129" s="52">
        <f t="shared" si="52"/>
        <v>-8.0000000000000071E-3</v>
      </c>
      <c r="F1129" s="164">
        <v>362066</v>
      </c>
      <c r="G1129" s="163">
        <v>4240</v>
      </c>
      <c r="H1129" s="48">
        <f>IF($B1129&lt;Input!$C$22,"n.m.",IF($B1129=Input!$C$22,100,100*(1+(G1129/INDEX(G$18:G$1845,MATCH(Input!$C$22,$B$18:$B$1845,0))-1))))</f>
        <v>106</v>
      </c>
      <c r="I1129" s="46">
        <f t="shared" si="51"/>
        <v>-2.3529411764705577E-3</v>
      </c>
      <c r="J1129" s="50">
        <f>IF($B1129&gt;=Input!$C$22,100,"n.m.")</f>
        <v>100</v>
      </c>
    </row>
    <row r="1130" spans="2:10" x14ac:dyDescent="0.15">
      <c r="B1130" s="33">
        <f t="shared" si="53"/>
        <v>43084</v>
      </c>
      <c r="C1130" s="160">
        <v>125</v>
      </c>
      <c r="D1130" s="44">
        <f>IF($B1130&lt;Input!$C$22,"n.m.",IF($B1130=Input!$C$22,100,100*(1+(C1130/INDEX(C$18:C$1845,MATCH(Input!$C$22,$B$18:$B$1845,0))-1))))</f>
        <v>125</v>
      </c>
      <c r="E1130" s="52">
        <f t="shared" si="52"/>
        <v>-7.9365079365079083E-3</v>
      </c>
      <c r="F1130" s="164">
        <v>304604</v>
      </c>
      <c r="G1130" s="163">
        <v>4250</v>
      </c>
      <c r="H1130" s="48">
        <f>IF($B1130&lt;Input!$C$22,"n.m.",IF($B1130=Input!$C$22,100,100*(1+(G1130/INDEX(G$18:G$1845,MATCH(Input!$C$22,$B$18:$B$1845,0))-1))))</f>
        <v>106.25</v>
      </c>
      <c r="I1130" s="46">
        <f t="shared" si="51"/>
        <v>-2.3474178403756207E-3</v>
      </c>
      <c r="J1130" s="50">
        <f>IF($B1130&gt;=Input!$C$22,100,"n.m.")</f>
        <v>100</v>
      </c>
    </row>
    <row r="1131" spans="2:10" x14ac:dyDescent="0.15">
      <c r="B1131" s="33">
        <f t="shared" si="53"/>
        <v>43083</v>
      </c>
      <c r="C1131" s="160">
        <v>126</v>
      </c>
      <c r="D1131" s="44">
        <f>IF($B1131&lt;Input!$C$22,"n.m.",IF($B1131=Input!$C$22,100,100*(1+(C1131/INDEX(C$18:C$1845,MATCH(Input!$C$22,$B$18:$B$1845,0))-1))))</f>
        <v>126</v>
      </c>
      <c r="E1131" s="52">
        <f t="shared" si="52"/>
        <v>-7.8740157480314821E-3</v>
      </c>
      <c r="F1131" s="164">
        <v>201494</v>
      </c>
      <c r="G1131" s="163">
        <v>4260</v>
      </c>
      <c r="H1131" s="48">
        <f>IF($B1131&lt;Input!$C$22,"n.m.",IF($B1131=Input!$C$22,100,100*(1+(G1131/INDEX(G$18:G$1845,MATCH(Input!$C$22,$B$18:$B$1845,0))-1))))</f>
        <v>106.5</v>
      </c>
      <c r="I1131" s="46">
        <f t="shared" si="51"/>
        <v>-2.3419203747072626E-3</v>
      </c>
      <c r="J1131" s="50">
        <f>IF($B1131&gt;=Input!$C$22,100,"n.m.")</f>
        <v>100</v>
      </c>
    </row>
    <row r="1132" spans="2:10" x14ac:dyDescent="0.15">
      <c r="B1132" s="33">
        <f t="shared" si="53"/>
        <v>43082</v>
      </c>
      <c r="C1132" s="160">
        <v>127</v>
      </c>
      <c r="D1132" s="44">
        <f>IF($B1132&lt;Input!$C$22,"n.m.",IF($B1132=Input!$C$22,100,100*(1+(C1132/INDEX(C$18:C$1845,MATCH(Input!$C$22,$B$18:$B$1845,0))-1))))</f>
        <v>127</v>
      </c>
      <c r="E1132" s="52">
        <f t="shared" si="52"/>
        <v>-7.8125E-3</v>
      </c>
      <c r="F1132" s="164">
        <v>370528</v>
      </c>
      <c r="G1132" s="163">
        <v>4270</v>
      </c>
      <c r="H1132" s="48">
        <f>IF($B1132&lt;Input!$C$22,"n.m.",IF($B1132=Input!$C$22,100,100*(1+(G1132/INDEX(G$18:G$1845,MATCH(Input!$C$22,$B$18:$B$1845,0))-1))))</f>
        <v>106.74999999999999</v>
      </c>
      <c r="I1132" s="46">
        <f t="shared" si="51"/>
        <v>-2.3364485981308691E-3</v>
      </c>
      <c r="J1132" s="50">
        <f>IF($B1132&gt;=Input!$C$22,100,"n.m.")</f>
        <v>100</v>
      </c>
    </row>
    <row r="1133" spans="2:10" x14ac:dyDescent="0.15">
      <c r="B1133" s="33">
        <f t="shared" si="53"/>
        <v>43081</v>
      </c>
      <c r="C1133" s="160">
        <v>128</v>
      </c>
      <c r="D1133" s="44">
        <f>IF($B1133&lt;Input!$C$22,"n.m.",IF($B1133=Input!$C$22,100,100*(1+(C1133/INDEX(C$18:C$1845,MATCH(Input!$C$22,$B$18:$B$1845,0))-1))))</f>
        <v>128</v>
      </c>
      <c r="E1133" s="52">
        <f t="shared" si="52"/>
        <v>-7.7519379844961378E-3</v>
      </c>
      <c r="F1133" s="164">
        <v>393913</v>
      </c>
      <c r="G1133" s="163">
        <v>4280</v>
      </c>
      <c r="H1133" s="48">
        <f>IF($B1133&lt;Input!$C$22,"n.m.",IF($B1133=Input!$C$22,100,100*(1+(G1133/INDEX(G$18:G$1845,MATCH(Input!$C$22,$B$18:$B$1845,0))-1))))</f>
        <v>107</v>
      </c>
      <c r="I1133" s="46">
        <f t="shared" si="51"/>
        <v>-2.3310023310023631E-3</v>
      </c>
      <c r="J1133" s="50">
        <f>IF($B1133&gt;=Input!$C$22,100,"n.m.")</f>
        <v>100</v>
      </c>
    </row>
    <row r="1134" spans="2:10" x14ac:dyDescent="0.15">
      <c r="B1134" s="33">
        <f t="shared" si="53"/>
        <v>43080</v>
      </c>
      <c r="C1134" s="160">
        <v>129</v>
      </c>
      <c r="D1134" s="44">
        <f>IF($B1134&lt;Input!$C$22,"n.m.",IF($B1134=Input!$C$22,100,100*(1+(C1134/INDEX(C$18:C$1845,MATCH(Input!$C$22,$B$18:$B$1845,0))-1))))</f>
        <v>129</v>
      </c>
      <c r="E1134" s="52">
        <f t="shared" si="52"/>
        <v>-7.692307692307665E-3</v>
      </c>
      <c r="F1134" s="164">
        <v>296371</v>
      </c>
      <c r="G1134" s="163">
        <v>4290</v>
      </c>
      <c r="H1134" s="48">
        <f>IF($B1134&lt;Input!$C$22,"n.m.",IF($B1134=Input!$C$22,100,100*(1+(G1134/INDEX(G$18:G$1845,MATCH(Input!$C$22,$B$18:$B$1845,0))-1))))</f>
        <v>107.25</v>
      </c>
      <c r="I1134" s="46">
        <f t="shared" si="51"/>
        <v>-2.3255813953488857E-3</v>
      </c>
      <c r="J1134" s="50">
        <f>IF($B1134&gt;=Input!$C$22,100,"n.m.")</f>
        <v>100</v>
      </c>
    </row>
    <row r="1135" spans="2:10" x14ac:dyDescent="0.15">
      <c r="B1135" s="33">
        <f t="shared" si="53"/>
        <v>43079</v>
      </c>
      <c r="C1135" s="160">
        <v>130</v>
      </c>
      <c r="D1135" s="44">
        <f>IF($B1135&lt;Input!$C$22,"n.m.",IF($B1135=Input!$C$22,100,100*(1+(C1135/INDEX(C$18:C$1845,MATCH(Input!$C$22,$B$18:$B$1845,0))-1))))</f>
        <v>130</v>
      </c>
      <c r="E1135" s="52">
        <f t="shared" si="52"/>
        <v>-7.6335877862595547E-3</v>
      </c>
      <c r="F1135" s="164">
        <v>342669</v>
      </c>
      <c r="G1135" s="163">
        <v>4300</v>
      </c>
      <c r="H1135" s="48">
        <f>IF($B1135&lt;Input!$C$22,"n.m.",IF($B1135=Input!$C$22,100,100*(1+(G1135/INDEX(G$18:G$1845,MATCH(Input!$C$22,$B$18:$B$1845,0))-1))))</f>
        <v>107.5</v>
      </c>
      <c r="I1135" s="46">
        <f t="shared" si="51"/>
        <v>-2.3201856148491462E-3</v>
      </c>
      <c r="J1135" s="50">
        <f>IF($B1135&gt;=Input!$C$22,100,"n.m.")</f>
        <v>100</v>
      </c>
    </row>
    <row r="1136" spans="2:10" x14ac:dyDescent="0.15">
      <c r="B1136" s="33">
        <f t="shared" si="53"/>
        <v>43078</v>
      </c>
      <c r="C1136" s="160">
        <v>131</v>
      </c>
      <c r="D1136" s="44">
        <f>IF($B1136&lt;Input!$C$22,"n.m.",IF($B1136=Input!$C$22,100,100*(1+(C1136/INDEX(C$18:C$1845,MATCH(Input!$C$22,$B$18:$B$1845,0))-1))))</f>
        <v>131</v>
      </c>
      <c r="E1136" s="52">
        <f t="shared" si="52"/>
        <v>-7.575757575757569E-3</v>
      </c>
      <c r="F1136" s="164">
        <v>449449</v>
      </c>
      <c r="G1136" s="163">
        <v>4310</v>
      </c>
      <c r="H1136" s="48">
        <f>IF($B1136&lt;Input!$C$22,"n.m.",IF($B1136=Input!$C$22,100,100*(1+(G1136/INDEX(G$18:G$1845,MATCH(Input!$C$22,$B$18:$B$1845,0))-1))))</f>
        <v>107.74999999999999</v>
      </c>
      <c r="I1136" s="46">
        <f t="shared" si="51"/>
        <v>-2.3148148148147696E-3</v>
      </c>
      <c r="J1136" s="50">
        <f>IF($B1136&gt;=Input!$C$22,100,"n.m.")</f>
        <v>100</v>
      </c>
    </row>
    <row r="1137" spans="2:10" x14ac:dyDescent="0.15">
      <c r="B1137" s="33">
        <f t="shared" si="53"/>
        <v>43077</v>
      </c>
      <c r="C1137" s="160">
        <v>132</v>
      </c>
      <c r="D1137" s="44">
        <f>IF($B1137&lt;Input!$C$22,"n.m.",IF($B1137=Input!$C$22,100,100*(1+(C1137/INDEX(C$18:C$1845,MATCH(Input!$C$22,$B$18:$B$1845,0))-1))))</f>
        <v>132</v>
      </c>
      <c r="E1137" s="52">
        <f t="shared" si="52"/>
        <v>-7.5187969924812581E-3</v>
      </c>
      <c r="F1137" s="164">
        <v>424666</v>
      </c>
      <c r="G1137" s="163">
        <v>4320</v>
      </c>
      <c r="H1137" s="48">
        <f>IF($B1137&lt;Input!$C$22,"n.m.",IF($B1137=Input!$C$22,100,100*(1+(G1137/INDEX(G$18:G$1845,MATCH(Input!$C$22,$B$18:$B$1845,0))-1))))</f>
        <v>108</v>
      </c>
      <c r="I1137" s="46">
        <f t="shared" si="51"/>
        <v>-2.3094688221708681E-3</v>
      </c>
      <c r="J1137" s="50">
        <f>IF($B1137&gt;=Input!$C$22,100,"n.m.")</f>
        <v>100</v>
      </c>
    </row>
    <row r="1138" spans="2:10" x14ac:dyDescent="0.15">
      <c r="B1138" s="33">
        <f t="shared" si="53"/>
        <v>43076</v>
      </c>
      <c r="C1138" s="160">
        <v>133</v>
      </c>
      <c r="D1138" s="44">
        <f>IF($B1138&lt;Input!$C$22,"n.m.",IF($B1138=Input!$C$22,100,100*(1+(C1138/INDEX(C$18:C$1845,MATCH(Input!$C$22,$B$18:$B$1845,0))-1))))</f>
        <v>133</v>
      </c>
      <c r="E1138" s="52">
        <f t="shared" si="52"/>
        <v>-7.4626865671642006E-3</v>
      </c>
      <c r="F1138" s="164">
        <v>375108</v>
      </c>
      <c r="G1138" s="163">
        <v>4330</v>
      </c>
      <c r="H1138" s="48">
        <f>IF($B1138&lt;Input!$C$22,"n.m.",IF($B1138=Input!$C$22,100,100*(1+(G1138/INDEX(G$18:G$1845,MATCH(Input!$C$22,$B$18:$B$1845,0))-1))))</f>
        <v>108.25</v>
      </c>
      <c r="I1138" s="46">
        <f t="shared" si="51"/>
        <v>-2.3041474654378336E-3</v>
      </c>
      <c r="J1138" s="50">
        <f>IF($B1138&gt;=Input!$C$22,100,"n.m.")</f>
        <v>100</v>
      </c>
    </row>
    <row r="1139" spans="2:10" x14ac:dyDescent="0.15">
      <c r="B1139" s="33">
        <f t="shared" si="53"/>
        <v>43075</v>
      </c>
      <c r="C1139" s="160">
        <v>134</v>
      </c>
      <c r="D1139" s="44">
        <f>IF($B1139&lt;Input!$C$22,"n.m.",IF($B1139=Input!$C$22,100,100*(1+(C1139/INDEX(C$18:C$1845,MATCH(Input!$C$22,$B$18:$B$1845,0))-1))))</f>
        <v>134</v>
      </c>
      <c r="E1139" s="52">
        <f t="shared" si="52"/>
        <v>-7.4074074074074181E-3</v>
      </c>
      <c r="F1139" s="164">
        <v>457563</v>
      </c>
      <c r="G1139" s="163">
        <v>4340</v>
      </c>
      <c r="H1139" s="48">
        <f>IF($B1139&lt;Input!$C$22,"n.m.",IF($B1139=Input!$C$22,100,100*(1+(G1139/INDEX(G$18:G$1845,MATCH(Input!$C$22,$B$18:$B$1845,0))-1))))</f>
        <v>108.5</v>
      </c>
      <c r="I1139" s="46">
        <f t="shared" si="51"/>
        <v>-2.2988505747126853E-3</v>
      </c>
      <c r="J1139" s="50">
        <f>IF($B1139&gt;=Input!$C$22,100,"n.m.")</f>
        <v>100</v>
      </c>
    </row>
    <row r="1140" spans="2:10" x14ac:dyDescent="0.15">
      <c r="B1140" s="33">
        <f t="shared" si="53"/>
        <v>43074</v>
      </c>
      <c r="C1140" s="160">
        <v>135</v>
      </c>
      <c r="D1140" s="44">
        <f>IF($B1140&lt;Input!$C$22,"n.m.",IF($B1140=Input!$C$22,100,100*(1+(C1140/INDEX(C$18:C$1845,MATCH(Input!$C$22,$B$18:$B$1845,0))-1))))</f>
        <v>135</v>
      </c>
      <c r="E1140" s="52">
        <f t="shared" si="52"/>
        <v>-7.3529411764705621E-3</v>
      </c>
      <c r="F1140" s="164">
        <v>482945</v>
      </c>
      <c r="G1140" s="163">
        <v>4350</v>
      </c>
      <c r="H1140" s="48">
        <f>IF($B1140&lt;Input!$C$22,"n.m.",IF($B1140=Input!$C$22,100,100*(1+(G1140/INDEX(G$18:G$1845,MATCH(Input!$C$22,$B$18:$B$1845,0))-1))))</f>
        <v>108.74999999999999</v>
      </c>
      <c r="I1140" s="46">
        <f t="shared" si="51"/>
        <v>-2.2935779816514179E-3</v>
      </c>
      <c r="J1140" s="50">
        <f>IF($B1140&gt;=Input!$C$22,100,"n.m.")</f>
        <v>100</v>
      </c>
    </row>
    <row r="1141" spans="2:10" x14ac:dyDescent="0.15">
      <c r="B1141" s="33">
        <f t="shared" si="53"/>
        <v>43073</v>
      </c>
      <c r="C1141" s="160">
        <v>136</v>
      </c>
      <c r="D1141" s="44">
        <f>IF($B1141&lt;Input!$C$22,"n.m.",IF($B1141=Input!$C$22,100,100*(1+(C1141/INDEX(C$18:C$1845,MATCH(Input!$C$22,$B$18:$B$1845,0))-1))))</f>
        <v>136</v>
      </c>
      <c r="E1141" s="52">
        <f t="shared" si="52"/>
        <v>-7.2992700729926918E-3</v>
      </c>
      <c r="F1141" s="164">
        <v>414419</v>
      </c>
      <c r="G1141" s="163">
        <v>4360</v>
      </c>
      <c r="H1141" s="48">
        <f>IF($B1141&lt;Input!$C$22,"n.m.",IF($B1141=Input!$C$22,100,100*(1+(G1141/INDEX(G$18:G$1845,MATCH(Input!$C$22,$B$18:$B$1845,0))-1))))</f>
        <v>109.00000000000001</v>
      </c>
      <c r="I1141" s="46">
        <f t="shared" si="51"/>
        <v>-2.2883295194507935E-3</v>
      </c>
      <c r="J1141" s="50">
        <f>IF($B1141&gt;=Input!$C$22,100,"n.m.")</f>
        <v>100</v>
      </c>
    </row>
    <row r="1142" spans="2:10" x14ac:dyDescent="0.15">
      <c r="B1142" s="33">
        <f t="shared" si="53"/>
        <v>43072</v>
      </c>
      <c r="C1142" s="160">
        <v>137</v>
      </c>
      <c r="D1142" s="44">
        <f>IF($B1142&lt;Input!$C$22,"n.m.",IF($B1142=Input!$C$22,100,100*(1+(C1142/INDEX(C$18:C$1845,MATCH(Input!$C$22,$B$18:$B$1845,0))-1))))</f>
        <v>137</v>
      </c>
      <c r="E1142" s="52">
        <f t="shared" si="52"/>
        <v>-7.2463768115942351E-3</v>
      </c>
      <c r="F1142" s="164">
        <v>386418</v>
      </c>
      <c r="G1142" s="163">
        <v>4370</v>
      </c>
      <c r="H1142" s="48">
        <f>IF($B1142&lt;Input!$C$22,"n.m.",IF($B1142=Input!$C$22,100,100*(1+(G1142/INDEX(G$18:G$1845,MATCH(Input!$C$22,$B$18:$B$1845,0))-1))))</f>
        <v>109.25</v>
      </c>
      <c r="I1142" s="46">
        <f t="shared" si="51"/>
        <v>-2.2831050228310223E-3</v>
      </c>
      <c r="J1142" s="50">
        <f>IF($B1142&gt;=Input!$C$22,100,"n.m.")</f>
        <v>100</v>
      </c>
    </row>
    <row r="1143" spans="2:10" x14ac:dyDescent="0.15">
      <c r="B1143" s="33">
        <f t="shared" si="53"/>
        <v>43071</v>
      </c>
      <c r="C1143" s="160">
        <v>138</v>
      </c>
      <c r="D1143" s="44">
        <f>IF($B1143&lt;Input!$C$22,"n.m.",IF($B1143=Input!$C$22,100,100*(1+(C1143/INDEX(C$18:C$1845,MATCH(Input!$C$22,$B$18:$B$1845,0))-1))))</f>
        <v>138</v>
      </c>
      <c r="E1143" s="52">
        <f t="shared" si="52"/>
        <v>-7.194244604316502E-3</v>
      </c>
      <c r="F1143" s="164">
        <v>360196</v>
      </c>
      <c r="G1143" s="163">
        <v>4380</v>
      </c>
      <c r="H1143" s="48">
        <f>IF($B1143&lt;Input!$C$22,"n.m.",IF($B1143=Input!$C$22,100,100*(1+(G1143/INDEX(G$18:G$1845,MATCH(Input!$C$22,$B$18:$B$1845,0))-1))))</f>
        <v>109.5</v>
      </c>
      <c r="I1143" s="46">
        <f t="shared" si="51"/>
        <v>-2.277904328018221E-3</v>
      </c>
      <c r="J1143" s="50">
        <f>IF($B1143&gt;=Input!$C$22,100,"n.m.")</f>
        <v>100</v>
      </c>
    </row>
    <row r="1144" spans="2:10" x14ac:dyDescent="0.15">
      <c r="B1144" s="33">
        <f t="shared" si="53"/>
        <v>43070</v>
      </c>
      <c r="C1144" s="160">
        <v>139</v>
      </c>
      <c r="D1144" s="44">
        <f>IF($B1144&lt;Input!$C$22,"n.m.",IF($B1144=Input!$C$22,100,100*(1+(C1144/INDEX(C$18:C$1845,MATCH(Input!$C$22,$B$18:$B$1845,0))-1))))</f>
        <v>139</v>
      </c>
      <c r="E1144" s="52">
        <f t="shared" si="52"/>
        <v>-7.1428571428571175E-3</v>
      </c>
      <c r="F1144" s="164">
        <v>270738</v>
      </c>
      <c r="G1144" s="163">
        <v>4390</v>
      </c>
      <c r="H1144" s="48">
        <f>IF($B1144&lt;Input!$C$22,"n.m.",IF($B1144=Input!$C$22,100,100*(1+(G1144/INDEX(G$18:G$1845,MATCH(Input!$C$22,$B$18:$B$1845,0))-1))))</f>
        <v>109.74999999999999</v>
      </c>
      <c r="I1144" s="46">
        <f t="shared" si="51"/>
        <v>-2.2727272727273151E-3</v>
      </c>
      <c r="J1144" s="50">
        <f>IF($B1144&gt;=Input!$C$22,100,"n.m.")</f>
        <v>100</v>
      </c>
    </row>
    <row r="1145" spans="2:10" x14ac:dyDescent="0.15">
      <c r="B1145" s="33">
        <f t="shared" si="53"/>
        <v>43069</v>
      </c>
      <c r="C1145" s="160">
        <v>140</v>
      </c>
      <c r="D1145" s="44">
        <f>IF($B1145&lt;Input!$C$22,"n.m.",IF($B1145=Input!$C$22,100,100*(1+(C1145/INDEX(C$18:C$1845,MATCH(Input!$C$22,$B$18:$B$1845,0))-1))))</f>
        <v>140</v>
      </c>
      <c r="E1145" s="52">
        <f t="shared" si="52"/>
        <v>-7.0921985815602939E-3</v>
      </c>
      <c r="F1145" s="164">
        <v>435177</v>
      </c>
      <c r="G1145" s="163">
        <v>4400</v>
      </c>
      <c r="H1145" s="48">
        <f>IF($B1145&lt;Input!$C$22,"n.m.",IF($B1145=Input!$C$22,100,100*(1+(G1145/INDEX(G$18:G$1845,MATCH(Input!$C$22,$B$18:$B$1845,0))-1))))</f>
        <v>110.00000000000001</v>
      </c>
      <c r="I1145" s="46">
        <f t="shared" si="51"/>
        <v>-2.2675736961451642E-3</v>
      </c>
      <c r="J1145" s="50">
        <f>IF($B1145&gt;=Input!$C$22,100,"n.m.")</f>
        <v>100</v>
      </c>
    </row>
    <row r="1146" spans="2:10" x14ac:dyDescent="0.15">
      <c r="B1146" s="33">
        <f t="shared" si="53"/>
        <v>43068</v>
      </c>
      <c r="C1146" s="160">
        <v>141</v>
      </c>
      <c r="D1146" s="44">
        <f>IF($B1146&lt;Input!$C$22,"n.m.",IF($B1146=Input!$C$22,100,100*(1+(C1146/INDEX(C$18:C$1845,MATCH(Input!$C$22,$B$18:$B$1845,0))-1))))</f>
        <v>141</v>
      </c>
      <c r="E1146" s="52">
        <f t="shared" si="52"/>
        <v>-7.0422535211267512E-3</v>
      </c>
      <c r="F1146" s="164">
        <v>228411</v>
      </c>
      <c r="G1146" s="163">
        <v>4410</v>
      </c>
      <c r="H1146" s="48">
        <f>IF($B1146&lt;Input!$C$22,"n.m.",IF($B1146=Input!$C$22,100,100*(1+(G1146/INDEX(G$18:G$1845,MATCH(Input!$C$22,$B$18:$B$1845,0))-1))))</f>
        <v>110.25</v>
      </c>
      <c r="I1146" s="46">
        <f t="shared" si="51"/>
        <v>-2.2624434389140191E-3</v>
      </c>
      <c r="J1146" s="50">
        <f>IF($B1146&gt;=Input!$C$22,100,"n.m.")</f>
        <v>100</v>
      </c>
    </row>
    <row r="1147" spans="2:10" x14ac:dyDescent="0.15">
      <c r="B1147" s="33">
        <f t="shared" si="53"/>
        <v>43067</v>
      </c>
      <c r="C1147" s="160">
        <v>142</v>
      </c>
      <c r="D1147" s="44">
        <f>IF($B1147&lt;Input!$C$22,"n.m.",IF($B1147=Input!$C$22,100,100*(1+(C1147/INDEX(C$18:C$1845,MATCH(Input!$C$22,$B$18:$B$1845,0))-1))))</f>
        <v>142</v>
      </c>
      <c r="E1147" s="52">
        <f t="shared" si="52"/>
        <v>-6.9930069930069783E-3</v>
      </c>
      <c r="F1147" s="164">
        <v>294569</v>
      </c>
      <c r="G1147" s="163">
        <v>4420</v>
      </c>
      <c r="H1147" s="48">
        <f>IF($B1147&lt;Input!$C$22,"n.m.",IF($B1147=Input!$C$22,100,100*(1+(G1147/INDEX(G$18:G$1845,MATCH(Input!$C$22,$B$18:$B$1845,0))-1))))</f>
        <v>110.5</v>
      </c>
      <c r="I1147" s="46">
        <f t="shared" si="51"/>
        <v>-2.2573363431150906E-3</v>
      </c>
      <c r="J1147" s="50">
        <f>IF($B1147&gt;=Input!$C$22,100,"n.m.")</f>
        <v>100</v>
      </c>
    </row>
    <row r="1148" spans="2:10" x14ac:dyDescent="0.15">
      <c r="B1148" s="33">
        <f t="shared" si="53"/>
        <v>43066</v>
      </c>
      <c r="C1148" s="160">
        <v>143</v>
      </c>
      <c r="D1148" s="44">
        <f>IF($B1148&lt;Input!$C$22,"n.m.",IF($B1148=Input!$C$22,100,100*(1+(C1148/INDEX(C$18:C$1845,MATCH(Input!$C$22,$B$18:$B$1845,0))-1))))</f>
        <v>143</v>
      </c>
      <c r="E1148" s="52">
        <f t="shared" si="52"/>
        <v>-6.9444444444444198E-3</v>
      </c>
      <c r="F1148" s="164">
        <v>396331</v>
      </c>
      <c r="G1148" s="163">
        <v>4430</v>
      </c>
      <c r="H1148" s="48">
        <f>IF($B1148&lt;Input!$C$22,"n.m.",IF($B1148=Input!$C$22,100,100*(1+(G1148/INDEX(G$18:G$1845,MATCH(Input!$C$22,$B$18:$B$1845,0))-1))))</f>
        <v>110.75</v>
      </c>
      <c r="I1148" s="46">
        <f t="shared" si="51"/>
        <v>-2.2522522522522292E-3</v>
      </c>
      <c r="J1148" s="50">
        <f>IF($B1148&gt;=Input!$C$22,100,"n.m.")</f>
        <v>100</v>
      </c>
    </row>
    <row r="1149" spans="2:10" x14ac:dyDescent="0.15">
      <c r="B1149" s="33">
        <f t="shared" si="53"/>
        <v>43065</v>
      </c>
      <c r="C1149" s="160">
        <v>144</v>
      </c>
      <c r="D1149" s="44">
        <f>IF($B1149&lt;Input!$C$22,"n.m.",IF($B1149=Input!$C$22,100,100*(1+(C1149/INDEX(C$18:C$1845,MATCH(Input!$C$22,$B$18:$B$1845,0))-1))))</f>
        <v>144</v>
      </c>
      <c r="E1149" s="52">
        <f t="shared" si="52"/>
        <v>-6.8965517241379448E-3</v>
      </c>
      <c r="F1149" s="164">
        <v>216222</v>
      </c>
      <c r="G1149" s="163">
        <v>4440</v>
      </c>
      <c r="H1149" s="48">
        <f>IF($B1149&lt;Input!$C$22,"n.m.",IF($B1149=Input!$C$22,100,100*(1+(G1149/INDEX(G$18:G$1845,MATCH(Input!$C$22,$B$18:$B$1845,0))-1))))</f>
        <v>111.00000000000001</v>
      </c>
      <c r="I1149" s="46">
        <f t="shared" si="51"/>
        <v>-2.2471910112359383E-3</v>
      </c>
      <c r="J1149" s="50">
        <f>IF($B1149&gt;=Input!$C$22,100,"n.m.")</f>
        <v>100</v>
      </c>
    </row>
    <row r="1150" spans="2:10" x14ac:dyDescent="0.15">
      <c r="B1150" s="33">
        <f t="shared" si="53"/>
        <v>43064</v>
      </c>
      <c r="C1150" s="160">
        <v>145</v>
      </c>
      <c r="D1150" s="44">
        <f>IF($B1150&lt;Input!$C$22,"n.m.",IF($B1150=Input!$C$22,100,100*(1+(C1150/INDEX(C$18:C$1845,MATCH(Input!$C$22,$B$18:$B$1845,0))-1))))</f>
        <v>145</v>
      </c>
      <c r="E1150" s="52">
        <f t="shared" si="52"/>
        <v>-6.8493150684931781E-3</v>
      </c>
      <c r="F1150" s="164">
        <v>485354</v>
      </c>
      <c r="G1150" s="163">
        <v>4450</v>
      </c>
      <c r="H1150" s="48">
        <f>IF($B1150&lt;Input!$C$22,"n.m.",IF($B1150=Input!$C$22,100,100*(1+(G1150/INDEX(G$18:G$1845,MATCH(Input!$C$22,$B$18:$B$1845,0))-1))))</f>
        <v>111.25</v>
      </c>
      <c r="I1150" s="46">
        <f t="shared" si="51"/>
        <v>-2.2421524663677195E-3</v>
      </c>
      <c r="J1150" s="50">
        <f>IF($B1150&gt;=Input!$C$22,100,"n.m.")</f>
        <v>100</v>
      </c>
    </row>
    <row r="1151" spans="2:10" x14ac:dyDescent="0.15">
      <c r="B1151" s="33">
        <f t="shared" si="53"/>
        <v>43063</v>
      </c>
      <c r="C1151" s="160">
        <v>146</v>
      </c>
      <c r="D1151" s="44">
        <f>IF($B1151&lt;Input!$C$22,"n.m.",IF($B1151=Input!$C$22,100,100*(1+(C1151/INDEX(C$18:C$1845,MATCH(Input!$C$22,$B$18:$B$1845,0))-1))))</f>
        <v>146</v>
      </c>
      <c r="E1151" s="52">
        <f t="shared" si="52"/>
        <v>-6.8027210884353817E-3</v>
      </c>
      <c r="F1151" s="164">
        <v>360847</v>
      </c>
      <c r="G1151" s="163">
        <v>4460</v>
      </c>
      <c r="H1151" s="48">
        <f>IF($B1151&lt;Input!$C$22,"n.m.",IF($B1151=Input!$C$22,100,100*(1+(G1151/INDEX(G$18:G$1845,MATCH(Input!$C$22,$B$18:$B$1845,0))-1))))</f>
        <v>111.5</v>
      </c>
      <c r="I1151" s="46">
        <f t="shared" si="51"/>
        <v>-2.2371364653244186E-3</v>
      </c>
      <c r="J1151" s="50">
        <f>IF($B1151&gt;=Input!$C$22,100,"n.m.")</f>
        <v>100</v>
      </c>
    </row>
    <row r="1152" spans="2:10" x14ac:dyDescent="0.15">
      <c r="B1152" s="33">
        <f t="shared" si="53"/>
        <v>43062</v>
      </c>
      <c r="C1152" s="160">
        <v>147</v>
      </c>
      <c r="D1152" s="44">
        <f>IF($B1152&lt;Input!$C$22,"n.m.",IF($B1152=Input!$C$22,100,100*(1+(C1152/INDEX(C$18:C$1845,MATCH(Input!$C$22,$B$18:$B$1845,0))-1))))</f>
        <v>147</v>
      </c>
      <c r="E1152" s="52">
        <f t="shared" si="52"/>
        <v>-6.7567567567567988E-3</v>
      </c>
      <c r="F1152" s="164">
        <v>332081</v>
      </c>
      <c r="G1152" s="163">
        <v>4470</v>
      </c>
      <c r="H1152" s="48">
        <f>IF($B1152&lt;Input!$C$22,"n.m.",IF($B1152=Input!$C$22,100,100*(1+(G1152/INDEX(G$18:G$1845,MATCH(Input!$C$22,$B$18:$B$1845,0))-1))))</f>
        <v>111.75</v>
      </c>
      <c r="I1152" s="46">
        <f t="shared" si="51"/>
        <v>-2.2321428571429047E-3</v>
      </c>
      <c r="J1152" s="50">
        <f>IF($B1152&gt;=Input!$C$22,100,"n.m.")</f>
        <v>100</v>
      </c>
    </row>
    <row r="1153" spans="2:10" x14ac:dyDescent="0.15">
      <c r="B1153" s="33">
        <f t="shared" si="53"/>
        <v>43061</v>
      </c>
      <c r="C1153" s="160">
        <v>148</v>
      </c>
      <c r="D1153" s="44">
        <f>IF($B1153&lt;Input!$C$22,"n.m.",IF($B1153=Input!$C$22,100,100*(1+(C1153/INDEX(C$18:C$1845,MATCH(Input!$C$22,$B$18:$B$1845,0))-1))))</f>
        <v>148</v>
      </c>
      <c r="E1153" s="52">
        <f t="shared" si="52"/>
        <v>-6.7114093959731447E-3</v>
      </c>
      <c r="F1153" s="164">
        <v>299554</v>
      </c>
      <c r="G1153" s="163">
        <v>4480</v>
      </c>
      <c r="H1153" s="48">
        <f>IF($B1153&lt;Input!$C$22,"n.m.",IF($B1153=Input!$C$22,100,100*(1+(G1153/INDEX(G$18:G$1845,MATCH(Input!$C$22,$B$18:$B$1845,0))-1))))</f>
        <v>112.00000000000001</v>
      </c>
      <c r="I1153" s="46">
        <f t="shared" si="51"/>
        <v>-2.2271714922048602E-3</v>
      </c>
      <c r="J1153" s="50">
        <f>IF($B1153&gt;=Input!$C$22,100,"n.m.")</f>
        <v>100</v>
      </c>
    </row>
    <row r="1154" spans="2:10" x14ac:dyDescent="0.15">
      <c r="B1154" s="33">
        <f t="shared" si="53"/>
        <v>43060</v>
      </c>
      <c r="C1154" s="160">
        <v>149</v>
      </c>
      <c r="D1154" s="44">
        <f>IF($B1154&lt;Input!$C$22,"n.m.",IF($B1154=Input!$C$22,100,100*(1+(C1154/INDEX(C$18:C$1845,MATCH(Input!$C$22,$B$18:$B$1845,0))-1))))</f>
        <v>149</v>
      </c>
      <c r="E1154" s="52">
        <f t="shared" si="52"/>
        <v>-6.6666666666667096E-3</v>
      </c>
      <c r="F1154" s="164">
        <v>314703</v>
      </c>
      <c r="G1154" s="163">
        <v>4490</v>
      </c>
      <c r="H1154" s="48">
        <f>IF($B1154&lt;Input!$C$22,"n.m.",IF($B1154=Input!$C$22,100,100*(1+(G1154/INDEX(G$18:G$1845,MATCH(Input!$C$22,$B$18:$B$1845,0))-1))))</f>
        <v>112.25</v>
      </c>
      <c r="I1154" s="46">
        <f t="shared" si="51"/>
        <v>-2.2222222222222365E-3</v>
      </c>
      <c r="J1154" s="50">
        <f>IF($B1154&gt;=Input!$C$22,100,"n.m.")</f>
        <v>100</v>
      </c>
    </row>
    <row r="1155" spans="2:10" x14ac:dyDescent="0.15">
      <c r="B1155" s="33">
        <f t="shared" si="53"/>
        <v>43059</v>
      </c>
      <c r="C1155" s="160">
        <v>150</v>
      </c>
      <c r="D1155" s="44">
        <f>IF($B1155&lt;Input!$C$22,"n.m.",IF($B1155=Input!$C$22,100,100*(1+(C1155/INDEX(C$18:C$1845,MATCH(Input!$C$22,$B$18:$B$1845,0))-1))))</f>
        <v>150</v>
      </c>
      <c r="E1155" s="52">
        <f t="shared" si="52"/>
        <v>-6.6225165562914245E-3</v>
      </c>
      <c r="F1155" s="164">
        <v>232877</v>
      </c>
      <c r="G1155" s="163">
        <v>4500</v>
      </c>
      <c r="H1155" s="48">
        <f>IF($B1155&lt;Input!$C$22,"n.m.",IF($B1155=Input!$C$22,100,100*(1+(G1155/INDEX(G$18:G$1845,MATCH(Input!$C$22,$B$18:$B$1845,0))-1))))</f>
        <v>112.5</v>
      </c>
      <c r="I1155" s="46">
        <f t="shared" si="51"/>
        <v>-2.2172949002217113E-3</v>
      </c>
      <c r="J1155" s="50">
        <f>IF($B1155&gt;=Input!$C$22,100,"n.m.")</f>
        <v>100</v>
      </c>
    </row>
    <row r="1156" spans="2:10" x14ac:dyDescent="0.15">
      <c r="B1156" s="33">
        <f t="shared" si="53"/>
        <v>43058</v>
      </c>
      <c r="C1156" s="160">
        <v>151</v>
      </c>
      <c r="D1156" s="44">
        <f>IF($B1156&lt;Input!$C$22,"n.m.",IF($B1156=Input!$C$22,100,100*(1+(C1156/INDEX(C$18:C$1845,MATCH(Input!$C$22,$B$18:$B$1845,0))-1))))</f>
        <v>151</v>
      </c>
      <c r="E1156" s="52">
        <f t="shared" si="52"/>
        <v>-6.5789473684210176E-3</v>
      </c>
      <c r="F1156" s="164">
        <v>473220</v>
      </c>
      <c r="G1156" s="163">
        <v>4510</v>
      </c>
      <c r="H1156" s="48">
        <f>IF($B1156&lt;Input!$C$22,"n.m.",IF($B1156=Input!$C$22,100,100*(1+(G1156/INDEX(G$18:G$1845,MATCH(Input!$C$22,$B$18:$B$1845,0))-1))))</f>
        <v>112.75</v>
      </c>
      <c r="I1156" s="46">
        <f t="shared" si="51"/>
        <v>-2.2123893805309214E-3</v>
      </c>
      <c r="J1156" s="50">
        <f>IF($B1156&gt;=Input!$C$22,100,"n.m.")</f>
        <v>100</v>
      </c>
    </row>
    <row r="1157" spans="2:10" x14ac:dyDescent="0.15">
      <c r="B1157" s="33">
        <f t="shared" si="53"/>
        <v>43057</v>
      </c>
      <c r="C1157" s="160">
        <v>152</v>
      </c>
      <c r="D1157" s="44">
        <f>IF($B1157&lt;Input!$C$22,"n.m.",IF($B1157=Input!$C$22,100,100*(1+(C1157/INDEX(C$18:C$1845,MATCH(Input!$C$22,$B$18:$B$1845,0))-1))))</f>
        <v>152</v>
      </c>
      <c r="E1157" s="52">
        <f t="shared" si="52"/>
        <v>-6.5359477124182774E-3</v>
      </c>
      <c r="F1157" s="164">
        <v>329589</v>
      </c>
      <c r="G1157" s="163">
        <v>4520</v>
      </c>
      <c r="H1157" s="48">
        <f>IF($B1157&lt;Input!$C$22,"n.m.",IF($B1157=Input!$C$22,100,100*(1+(G1157/INDEX(G$18:G$1845,MATCH(Input!$C$22,$B$18:$B$1845,0))-1))))</f>
        <v>112.99999999999999</v>
      </c>
      <c r="I1157" s="46">
        <f t="shared" si="51"/>
        <v>-2.2075055187638082E-3</v>
      </c>
      <c r="J1157" s="50">
        <f>IF($B1157&gt;=Input!$C$22,100,"n.m.")</f>
        <v>100</v>
      </c>
    </row>
    <row r="1158" spans="2:10" x14ac:dyDescent="0.15">
      <c r="B1158" s="33">
        <f t="shared" si="53"/>
        <v>43056</v>
      </c>
      <c r="C1158" s="160">
        <v>153</v>
      </c>
      <c r="D1158" s="44">
        <f>IF($B1158&lt;Input!$C$22,"n.m.",IF($B1158=Input!$C$22,100,100*(1+(C1158/INDEX(C$18:C$1845,MATCH(Input!$C$22,$B$18:$B$1845,0))-1))))</f>
        <v>153</v>
      </c>
      <c r="E1158" s="52">
        <f t="shared" si="52"/>
        <v>-6.4935064935064402E-3</v>
      </c>
      <c r="F1158" s="164">
        <v>395290</v>
      </c>
      <c r="G1158" s="163">
        <v>4530</v>
      </c>
      <c r="H1158" s="48">
        <f>IF($B1158&lt;Input!$C$22,"n.m.",IF($B1158=Input!$C$22,100,100*(1+(G1158/INDEX(G$18:G$1845,MATCH(Input!$C$22,$B$18:$B$1845,0))-1))))</f>
        <v>113.25</v>
      </c>
      <c r="I1158" s="46">
        <f t="shared" si="51"/>
        <v>-2.2026431718061845E-3</v>
      </c>
      <c r="J1158" s="50">
        <f>IF($B1158&gt;=Input!$C$22,100,"n.m.")</f>
        <v>100</v>
      </c>
    </row>
    <row r="1159" spans="2:10" x14ac:dyDescent="0.15">
      <c r="B1159" s="33">
        <f t="shared" si="53"/>
        <v>43055</v>
      </c>
      <c r="C1159" s="160">
        <v>154</v>
      </c>
      <c r="D1159" s="44">
        <f>IF($B1159&lt;Input!$C$22,"n.m.",IF($B1159=Input!$C$22,100,100*(1+(C1159/INDEX(C$18:C$1845,MATCH(Input!$C$22,$B$18:$B$1845,0))-1))))</f>
        <v>154</v>
      </c>
      <c r="E1159" s="52">
        <f t="shared" si="52"/>
        <v>-6.4516129032258229E-3</v>
      </c>
      <c r="F1159" s="164">
        <v>280951</v>
      </c>
      <c r="G1159" s="163">
        <v>4540</v>
      </c>
      <c r="H1159" s="48">
        <f>IF($B1159&lt;Input!$C$22,"n.m.",IF($B1159=Input!$C$22,100,100*(1+(G1159/INDEX(G$18:G$1845,MATCH(Input!$C$22,$B$18:$B$1845,0))-1))))</f>
        <v>113.5</v>
      </c>
      <c r="I1159" s="46">
        <f t="shared" si="51"/>
        <v>-2.19780219780219E-3</v>
      </c>
      <c r="J1159" s="50">
        <f>IF($B1159&gt;=Input!$C$22,100,"n.m.")</f>
        <v>100</v>
      </c>
    </row>
    <row r="1160" spans="2:10" x14ac:dyDescent="0.15">
      <c r="B1160" s="33">
        <f t="shared" si="53"/>
        <v>43054</v>
      </c>
      <c r="C1160" s="160">
        <v>155</v>
      </c>
      <c r="D1160" s="44">
        <f>IF($B1160&lt;Input!$C$22,"n.m.",IF($B1160=Input!$C$22,100,100*(1+(C1160/INDEX(C$18:C$1845,MATCH(Input!$C$22,$B$18:$B$1845,0))-1))))</f>
        <v>155</v>
      </c>
      <c r="E1160" s="52">
        <f t="shared" si="52"/>
        <v>-6.4102564102563875E-3</v>
      </c>
      <c r="F1160" s="164">
        <v>454363</v>
      </c>
      <c r="G1160" s="163">
        <v>4550</v>
      </c>
      <c r="H1160" s="48">
        <f>IF($B1160&lt;Input!$C$22,"n.m.",IF($B1160=Input!$C$22,100,100*(1+(G1160/INDEX(G$18:G$1845,MATCH(Input!$C$22,$B$18:$B$1845,0))-1))))</f>
        <v>113.75</v>
      </c>
      <c r="I1160" s="46">
        <f t="shared" si="51"/>
        <v>-2.1929824561403022E-3</v>
      </c>
      <c r="J1160" s="50">
        <f>IF($B1160&gt;=Input!$C$22,100,"n.m.")</f>
        <v>100</v>
      </c>
    </row>
    <row r="1161" spans="2:10" x14ac:dyDescent="0.15">
      <c r="B1161" s="33">
        <f t="shared" si="53"/>
        <v>43053</v>
      </c>
      <c r="C1161" s="160">
        <v>156</v>
      </c>
      <c r="D1161" s="44">
        <f>IF($B1161&lt;Input!$C$22,"n.m.",IF($B1161=Input!$C$22,100,100*(1+(C1161/INDEX(C$18:C$1845,MATCH(Input!$C$22,$B$18:$B$1845,0))-1))))</f>
        <v>156</v>
      </c>
      <c r="E1161" s="52">
        <f t="shared" si="52"/>
        <v>-6.3694267515923553E-3</v>
      </c>
      <c r="F1161" s="164">
        <v>412113</v>
      </c>
      <c r="G1161" s="163">
        <v>4560</v>
      </c>
      <c r="H1161" s="48">
        <f>IF($B1161&lt;Input!$C$22,"n.m.",IF($B1161=Input!$C$22,100,100*(1+(G1161/INDEX(G$18:G$1845,MATCH(Input!$C$22,$B$18:$B$1845,0))-1))))</f>
        <v>113.99999999999999</v>
      </c>
      <c r="I1161" s="46">
        <f t="shared" si="51"/>
        <v>-2.1881838074397919E-3</v>
      </c>
      <c r="J1161" s="50">
        <f>IF($B1161&gt;=Input!$C$22,100,"n.m.")</f>
        <v>100</v>
      </c>
    </row>
    <row r="1162" spans="2:10" x14ac:dyDescent="0.15">
      <c r="B1162" s="33">
        <f t="shared" si="53"/>
        <v>43052</v>
      </c>
      <c r="C1162" s="160">
        <v>157</v>
      </c>
      <c r="D1162" s="44">
        <f>IF($B1162&lt;Input!$C$22,"n.m.",IF($B1162=Input!$C$22,100,100*(1+(C1162/INDEX(C$18:C$1845,MATCH(Input!$C$22,$B$18:$B$1845,0))-1))))</f>
        <v>157</v>
      </c>
      <c r="E1162" s="52">
        <f t="shared" si="52"/>
        <v>-6.3291139240506666E-3</v>
      </c>
      <c r="F1162" s="164">
        <v>304269</v>
      </c>
      <c r="G1162" s="163">
        <v>4570</v>
      </c>
      <c r="H1162" s="48">
        <f>IF($B1162&lt;Input!$C$22,"n.m.",IF($B1162=Input!$C$22,100,100*(1+(G1162/INDEX(G$18:G$1845,MATCH(Input!$C$22,$B$18:$B$1845,0))-1))))</f>
        <v>114.25</v>
      </c>
      <c r="I1162" s="46">
        <f t="shared" si="51"/>
        <v>-2.1834061135370675E-3</v>
      </c>
      <c r="J1162" s="50">
        <f>IF($B1162&gt;=Input!$C$22,100,"n.m.")</f>
        <v>100</v>
      </c>
    </row>
    <row r="1163" spans="2:10" x14ac:dyDescent="0.15">
      <c r="B1163" s="33">
        <f t="shared" si="53"/>
        <v>43051</v>
      </c>
      <c r="C1163" s="160">
        <v>158</v>
      </c>
      <c r="D1163" s="44">
        <f>IF($B1163&lt;Input!$C$22,"n.m.",IF($B1163=Input!$C$22,100,100*(1+(C1163/INDEX(C$18:C$1845,MATCH(Input!$C$22,$B$18:$B$1845,0))-1))))</f>
        <v>158</v>
      </c>
      <c r="E1163" s="52">
        <f t="shared" si="52"/>
        <v>-6.2893081761006275E-3</v>
      </c>
      <c r="F1163" s="164">
        <v>419598</v>
      </c>
      <c r="G1163" s="163">
        <v>4580</v>
      </c>
      <c r="H1163" s="48">
        <f>IF($B1163&lt;Input!$C$22,"n.m.",IF($B1163=Input!$C$22,100,100*(1+(G1163/INDEX(G$18:G$1845,MATCH(Input!$C$22,$B$18:$B$1845,0))-1))))</f>
        <v>114.5</v>
      </c>
      <c r="I1163" s="46">
        <f t="shared" si="51"/>
        <v>-2.1786492374727962E-3</v>
      </c>
      <c r="J1163" s="50">
        <f>IF($B1163&gt;=Input!$C$22,100,"n.m.")</f>
        <v>100</v>
      </c>
    </row>
    <row r="1164" spans="2:10" x14ac:dyDescent="0.15">
      <c r="B1164" s="33">
        <f t="shared" si="53"/>
        <v>43050</v>
      </c>
      <c r="C1164" s="160">
        <v>159</v>
      </c>
      <c r="D1164" s="44">
        <f>IF($B1164&lt;Input!$C$22,"n.m.",IF($B1164=Input!$C$22,100,100*(1+(C1164/INDEX(C$18:C$1845,MATCH(Input!$C$22,$B$18:$B$1845,0))-1))))</f>
        <v>159</v>
      </c>
      <c r="E1164" s="52">
        <f t="shared" si="52"/>
        <v>-6.2499999999999778E-3</v>
      </c>
      <c r="F1164" s="164">
        <v>388922</v>
      </c>
      <c r="G1164" s="163">
        <v>4590</v>
      </c>
      <c r="H1164" s="48">
        <f>IF($B1164&lt;Input!$C$22,"n.m.",IF($B1164=Input!$C$22,100,100*(1+(G1164/INDEX(G$18:G$1845,MATCH(Input!$C$22,$B$18:$B$1845,0))-1))))</f>
        <v>114.75</v>
      </c>
      <c r="I1164" s="46">
        <f t="shared" si="51"/>
        <v>-2.1739130434782483E-3</v>
      </c>
      <c r="J1164" s="50">
        <f>IF($B1164&gt;=Input!$C$22,100,"n.m.")</f>
        <v>100</v>
      </c>
    </row>
    <row r="1165" spans="2:10" x14ac:dyDescent="0.15">
      <c r="B1165" s="33">
        <f t="shared" si="53"/>
        <v>43049</v>
      </c>
      <c r="C1165" s="160">
        <v>160</v>
      </c>
      <c r="D1165" s="44">
        <f>IF($B1165&lt;Input!$C$22,"n.m.",IF($B1165=Input!$C$22,100,100*(1+(C1165/INDEX(C$18:C$1845,MATCH(Input!$C$22,$B$18:$B$1845,0))-1))))</f>
        <v>160</v>
      </c>
      <c r="E1165" s="52">
        <f t="shared" si="52"/>
        <v>-6.2111801242236142E-3</v>
      </c>
      <c r="F1165" s="164">
        <v>356959</v>
      </c>
      <c r="G1165" s="163">
        <v>4600</v>
      </c>
      <c r="H1165" s="48">
        <f>IF($B1165&lt;Input!$C$22,"n.m.",IF($B1165=Input!$C$22,100,100*(1+(G1165/INDEX(G$18:G$1845,MATCH(Input!$C$22,$B$18:$B$1845,0))-1))))</f>
        <v>114.99999999999999</v>
      </c>
      <c r="I1165" s="46">
        <f t="shared" si="51"/>
        <v>-2.1691973969630851E-3</v>
      </c>
      <c r="J1165" s="50">
        <f>IF($B1165&gt;=Input!$C$22,100,"n.m.")</f>
        <v>100</v>
      </c>
    </row>
    <row r="1166" spans="2:10" x14ac:dyDescent="0.15">
      <c r="B1166" s="33">
        <f t="shared" si="53"/>
        <v>43048</v>
      </c>
      <c r="C1166" s="160">
        <v>161</v>
      </c>
      <c r="D1166" s="44">
        <f>IF($B1166&lt;Input!$C$22,"n.m.",IF($B1166=Input!$C$22,100,100*(1+(C1166/INDEX(C$18:C$1845,MATCH(Input!$C$22,$B$18:$B$1845,0))-1))))</f>
        <v>161</v>
      </c>
      <c r="E1166" s="52">
        <f t="shared" si="52"/>
        <v>-6.1728395061728669E-3</v>
      </c>
      <c r="F1166" s="164">
        <v>317266</v>
      </c>
      <c r="G1166" s="163">
        <v>4610</v>
      </c>
      <c r="H1166" s="48">
        <f>IF($B1166&lt;Input!$C$22,"n.m.",IF($B1166=Input!$C$22,100,100*(1+(G1166/INDEX(G$18:G$1845,MATCH(Input!$C$22,$B$18:$B$1845,0))-1))))</f>
        <v>115.25000000000001</v>
      </c>
      <c r="I1166" s="46">
        <f t="shared" si="51"/>
        <v>-2.1645021645021467E-3</v>
      </c>
      <c r="J1166" s="50">
        <f>IF($B1166&gt;=Input!$C$22,100,"n.m.")</f>
        <v>100</v>
      </c>
    </row>
    <row r="1167" spans="2:10" x14ac:dyDescent="0.15">
      <c r="B1167" s="33">
        <f t="shared" si="53"/>
        <v>43047</v>
      </c>
      <c r="C1167" s="160">
        <v>162</v>
      </c>
      <c r="D1167" s="44">
        <f>IF($B1167&lt;Input!$C$22,"n.m.",IF($B1167=Input!$C$22,100,100*(1+(C1167/INDEX(C$18:C$1845,MATCH(Input!$C$22,$B$18:$B$1845,0))-1))))</f>
        <v>162</v>
      </c>
      <c r="E1167" s="52">
        <f t="shared" si="52"/>
        <v>-6.1349693251533388E-3</v>
      </c>
      <c r="F1167" s="164">
        <v>327063</v>
      </c>
      <c r="G1167" s="163">
        <v>4620</v>
      </c>
      <c r="H1167" s="48">
        <f>IF($B1167&lt;Input!$C$22,"n.m.",IF($B1167=Input!$C$22,100,100*(1+(G1167/INDEX(G$18:G$1845,MATCH(Input!$C$22,$B$18:$B$1845,0))-1))))</f>
        <v>115.5</v>
      </c>
      <c r="I1167" s="46">
        <f t="shared" si="51"/>
        <v>-2.1598272138229069E-3</v>
      </c>
      <c r="J1167" s="50">
        <f>IF($B1167&gt;=Input!$C$22,100,"n.m.")</f>
        <v>100</v>
      </c>
    </row>
    <row r="1168" spans="2:10" x14ac:dyDescent="0.15">
      <c r="B1168" s="33">
        <f t="shared" si="53"/>
        <v>43046</v>
      </c>
      <c r="C1168" s="160">
        <v>163</v>
      </c>
      <c r="D1168" s="44">
        <f>IF($B1168&lt;Input!$C$22,"n.m.",IF($B1168=Input!$C$22,100,100*(1+(C1168/INDEX(C$18:C$1845,MATCH(Input!$C$22,$B$18:$B$1845,0))-1))))</f>
        <v>163</v>
      </c>
      <c r="E1168" s="52">
        <f t="shared" si="52"/>
        <v>-6.0975609756097615E-3</v>
      </c>
      <c r="F1168" s="164">
        <v>475427</v>
      </c>
      <c r="G1168" s="163">
        <v>4630</v>
      </c>
      <c r="H1168" s="48">
        <f>IF($B1168&lt;Input!$C$22,"n.m.",IF($B1168=Input!$C$22,100,100*(1+(G1168/INDEX(G$18:G$1845,MATCH(Input!$C$22,$B$18:$B$1845,0))-1))))</f>
        <v>115.75</v>
      </c>
      <c r="I1168" s="46">
        <f t="shared" si="51"/>
        <v>-2.1551724137931494E-3</v>
      </c>
      <c r="J1168" s="50">
        <f>IF($B1168&gt;=Input!$C$22,100,"n.m.")</f>
        <v>100</v>
      </c>
    </row>
    <row r="1169" spans="2:10" x14ac:dyDescent="0.15">
      <c r="B1169" s="33">
        <f t="shared" si="53"/>
        <v>43045</v>
      </c>
      <c r="C1169" s="160">
        <v>164</v>
      </c>
      <c r="D1169" s="44">
        <f>IF($B1169&lt;Input!$C$22,"n.m.",IF($B1169=Input!$C$22,100,100*(1+(C1169/INDEX(C$18:C$1845,MATCH(Input!$C$22,$B$18:$B$1845,0))-1))))</f>
        <v>164</v>
      </c>
      <c r="E1169" s="52">
        <f t="shared" si="52"/>
        <v>-6.0606060606060996E-3</v>
      </c>
      <c r="F1169" s="164">
        <v>381868</v>
      </c>
      <c r="G1169" s="163">
        <v>4640</v>
      </c>
      <c r="H1169" s="48">
        <f>IF($B1169&lt;Input!$C$22,"n.m.",IF($B1169=Input!$C$22,100,100*(1+(G1169/INDEX(G$18:G$1845,MATCH(Input!$C$22,$B$18:$B$1845,0))-1))))</f>
        <v>115.99999999999999</v>
      </c>
      <c r="I1169" s="46">
        <f t="shared" si="51"/>
        <v>-2.1505376344086446E-3</v>
      </c>
      <c r="J1169" s="50">
        <f>IF($B1169&gt;=Input!$C$22,100,"n.m.")</f>
        <v>100</v>
      </c>
    </row>
    <row r="1170" spans="2:10" x14ac:dyDescent="0.15">
      <c r="B1170" s="33">
        <f t="shared" si="53"/>
        <v>43044</v>
      </c>
      <c r="C1170" s="160">
        <v>165</v>
      </c>
      <c r="D1170" s="44">
        <f>IF($B1170&lt;Input!$C$22,"n.m.",IF($B1170=Input!$C$22,100,100*(1+(C1170/INDEX(C$18:C$1845,MATCH(Input!$C$22,$B$18:$B$1845,0))-1))))</f>
        <v>165</v>
      </c>
      <c r="E1170" s="52">
        <f t="shared" si="52"/>
        <v>-6.0240963855421326E-3</v>
      </c>
      <c r="F1170" s="164">
        <v>271303</v>
      </c>
      <c r="G1170" s="163">
        <v>4650</v>
      </c>
      <c r="H1170" s="48">
        <f>IF($B1170&lt;Input!$C$22,"n.m.",IF($B1170=Input!$C$22,100,100*(1+(G1170/INDEX(G$18:G$1845,MATCH(Input!$C$22,$B$18:$B$1845,0))-1))))</f>
        <v>116.25000000000001</v>
      </c>
      <c r="I1170" s="46">
        <f t="shared" ref="I1170:I1233" si="54">G1170/G1171-1</f>
        <v>-2.1459227467811592E-3</v>
      </c>
      <c r="J1170" s="50">
        <f>IF($B1170&gt;=Input!$C$22,100,"n.m.")</f>
        <v>100</v>
      </c>
    </row>
    <row r="1171" spans="2:10" x14ac:dyDescent="0.15">
      <c r="B1171" s="33">
        <f t="shared" si="53"/>
        <v>43043</v>
      </c>
      <c r="C1171" s="160">
        <v>166</v>
      </c>
      <c r="D1171" s="44">
        <f>IF($B1171&lt;Input!$C$22,"n.m.",IF($B1171=Input!$C$22,100,100*(1+(C1171/INDEX(C$18:C$1845,MATCH(Input!$C$22,$B$18:$B$1845,0))-1))))</f>
        <v>166</v>
      </c>
      <c r="E1171" s="52">
        <f t="shared" ref="E1171:E1234" si="55">C1171/C1172-1</f>
        <v>-5.9880239520958556E-3</v>
      </c>
      <c r="F1171" s="164">
        <v>225976</v>
      </c>
      <c r="G1171" s="163">
        <v>4660</v>
      </c>
      <c r="H1171" s="48">
        <f>IF($B1171&lt;Input!$C$22,"n.m.",IF($B1171=Input!$C$22,100,100*(1+(G1171/INDEX(G$18:G$1845,MATCH(Input!$C$22,$B$18:$B$1845,0))-1))))</f>
        <v>116.5</v>
      </c>
      <c r="I1171" s="46">
        <f t="shared" si="54"/>
        <v>-2.1413276231263545E-3</v>
      </c>
      <c r="J1171" s="50">
        <f>IF($B1171&gt;=Input!$C$22,100,"n.m.")</f>
        <v>100</v>
      </c>
    </row>
    <row r="1172" spans="2:10" x14ac:dyDescent="0.15">
      <c r="B1172" s="33">
        <f t="shared" ref="B1172:B1235" si="56">B1171-1</f>
        <v>43042</v>
      </c>
      <c r="C1172" s="160">
        <v>167</v>
      </c>
      <c r="D1172" s="44">
        <f>IF($B1172&lt;Input!$C$22,"n.m.",IF($B1172=Input!$C$22,100,100*(1+(C1172/INDEX(C$18:C$1845,MATCH(Input!$C$22,$B$18:$B$1845,0))-1))))</f>
        <v>167</v>
      </c>
      <c r="E1172" s="52">
        <f t="shared" si="55"/>
        <v>-5.9523809523809312E-3</v>
      </c>
      <c r="F1172" s="164">
        <v>408919</v>
      </c>
      <c r="G1172" s="163">
        <v>4670</v>
      </c>
      <c r="H1172" s="48">
        <f>IF($B1172&lt;Input!$C$22,"n.m.",IF($B1172=Input!$C$22,100,100*(1+(G1172/INDEX(G$18:G$1845,MATCH(Input!$C$22,$B$18:$B$1845,0))-1))))</f>
        <v>116.75</v>
      </c>
      <c r="I1172" s="46">
        <f t="shared" si="54"/>
        <v>-2.1367521367521292E-3</v>
      </c>
      <c r="J1172" s="50">
        <f>IF($B1172&gt;=Input!$C$22,100,"n.m.")</f>
        <v>100</v>
      </c>
    </row>
    <row r="1173" spans="2:10" x14ac:dyDescent="0.15">
      <c r="B1173" s="33">
        <f t="shared" si="56"/>
        <v>43041</v>
      </c>
      <c r="C1173" s="160">
        <v>168</v>
      </c>
      <c r="D1173" s="44">
        <f>IF($B1173&lt;Input!$C$22,"n.m.",IF($B1173=Input!$C$22,100,100*(1+(C1173/INDEX(C$18:C$1845,MATCH(Input!$C$22,$B$18:$B$1845,0))-1))))</f>
        <v>168</v>
      </c>
      <c r="E1173" s="52">
        <f t="shared" si="55"/>
        <v>-5.9171597633136397E-3</v>
      </c>
      <c r="F1173" s="164">
        <v>269901</v>
      </c>
      <c r="G1173" s="163">
        <v>4680</v>
      </c>
      <c r="H1173" s="48">
        <f>IF($B1173&lt;Input!$C$22,"n.m.",IF($B1173=Input!$C$22,100,100*(1+(G1173/INDEX(G$18:G$1845,MATCH(Input!$C$22,$B$18:$B$1845,0))-1))))</f>
        <v>117</v>
      </c>
      <c r="I1173" s="46">
        <f t="shared" si="54"/>
        <v>-2.1321961620469621E-3</v>
      </c>
      <c r="J1173" s="50">
        <f>IF($B1173&gt;=Input!$C$22,100,"n.m.")</f>
        <v>100</v>
      </c>
    </row>
    <row r="1174" spans="2:10" x14ac:dyDescent="0.15">
      <c r="B1174" s="33">
        <f t="shared" si="56"/>
        <v>43040</v>
      </c>
      <c r="C1174" s="160">
        <v>169</v>
      </c>
      <c r="D1174" s="44">
        <f>IF($B1174&lt;Input!$C$22,"n.m.",IF($B1174=Input!$C$22,100,100*(1+(C1174/INDEX(C$18:C$1845,MATCH(Input!$C$22,$B$18:$B$1845,0))-1))))</f>
        <v>169</v>
      </c>
      <c r="E1174" s="52">
        <f t="shared" si="55"/>
        <v>-5.8823529411764497E-3</v>
      </c>
      <c r="F1174" s="164">
        <v>283360</v>
      </c>
      <c r="G1174" s="163">
        <v>4690</v>
      </c>
      <c r="H1174" s="48">
        <f>IF($B1174&lt;Input!$C$22,"n.m.",IF($B1174=Input!$C$22,100,100*(1+(G1174/INDEX(G$18:G$1845,MATCH(Input!$C$22,$B$18:$B$1845,0))-1))))</f>
        <v>117.25000000000001</v>
      </c>
      <c r="I1174" s="46">
        <f t="shared" si="54"/>
        <v>-2.1276595744680327E-3</v>
      </c>
      <c r="J1174" s="50">
        <f>IF($B1174&gt;=Input!$C$22,100,"n.m.")</f>
        <v>100</v>
      </c>
    </row>
    <row r="1175" spans="2:10" x14ac:dyDescent="0.15">
      <c r="B1175" s="33">
        <f t="shared" si="56"/>
        <v>43039</v>
      </c>
      <c r="C1175" s="160">
        <v>170</v>
      </c>
      <c r="D1175" s="44">
        <f>IF($B1175&lt;Input!$C$22,"n.m.",IF($B1175=Input!$C$22,100,100*(1+(C1175/INDEX(C$18:C$1845,MATCH(Input!$C$22,$B$18:$B$1845,0))-1))))</f>
        <v>170</v>
      </c>
      <c r="E1175" s="52">
        <f t="shared" si="55"/>
        <v>-5.8479532163743242E-3</v>
      </c>
      <c r="F1175" s="164">
        <v>304925</v>
      </c>
      <c r="G1175" s="163">
        <v>4700</v>
      </c>
      <c r="H1175" s="48">
        <f>IF($B1175&lt;Input!$C$22,"n.m.",IF($B1175=Input!$C$22,100,100*(1+(G1175/INDEX(G$18:G$1845,MATCH(Input!$C$22,$B$18:$B$1845,0))-1))))</f>
        <v>117.5</v>
      </c>
      <c r="I1175" s="46">
        <f t="shared" si="54"/>
        <v>-2.1231422505307851E-3</v>
      </c>
      <c r="J1175" s="50">
        <f>IF($B1175&gt;=Input!$C$22,100,"n.m.")</f>
        <v>100</v>
      </c>
    </row>
    <row r="1176" spans="2:10" x14ac:dyDescent="0.15">
      <c r="B1176" s="33">
        <f t="shared" si="56"/>
        <v>43038</v>
      </c>
      <c r="C1176" s="160">
        <v>171</v>
      </c>
      <c r="D1176" s="44">
        <f>IF($B1176&lt;Input!$C$22,"n.m.",IF($B1176=Input!$C$22,100,100*(1+(C1176/INDEX(C$18:C$1845,MATCH(Input!$C$22,$B$18:$B$1845,0))-1))))</f>
        <v>171</v>
      </c>
      <c r="E1176" s="52">
        <f t="shared" si="55"/>
        <v>-5.8139534883721034E-3</v>
      </c>
      <c r="F1176" s="164">
        <v>499694</v>
      </c>
      <c r="G1176" s="163">
        <v>4710</v>
      </c>
      <c r="H1176" s="48">
        <f>IF($B1176&lt;Input!$C$22,"n.m.",IF($B1176=Input!$C$22,100,100*(1+(G1176/INDEX(G$18:G$1845,MATCH(Input!$C$22,$B$18:$B$1845,0))-1))))</f>
        <v>117.75</v>
      </c>
      <c r="I1176" s="46">
        <f t="shared" si="54"/>
        <v>-2.1186440677966045E-3</v>
      </c>
      <c r="J1176" s="50">
        <f>IF($B1176&gt;=Input!$C$22,100,"n.m.")</f>
        <v>100</v>
      </c>
    </row>
    <row r="1177" spans="2:10" x14ac:dyDescent="0.15">
      <c r="B1177" s="33">
        <f t="shared" si="56"/>
        <v>43037</v>
      </c>
      <c r="C1177" s="160">
        <v>172</v>
      </c>
      <c r="D1177" s="44">
        <f>IF($B1177&lt;Input!$C$22,"n.m.",IF($B1177=Input!$C$22,100,100*(1+(C1177/INDEX(C$18:C$1845,MATCH(Input!$C$22,$B$18:$B$1845,0))-1))))</f>
        <v>172</v>
      </c>
      <c r="E1177" s="52">
        <f t="shared" si="55"/>
        <v>-5.7803468208093012E-3</v>
      </c>
      <c r="F1177" s="164">
        <v>351637</v>
      </c>
      <c r="G1177" s="163">
        <v>4720</v>
      </c>
      <c r="H1177" s="48">
        <f>IF($B1177&lt;Input!$C$22,"n.m.",IF($B1177=Input!$C$22,100,100*(1+(G1177/INDEX(G$18:G$1845,MATCH(Input!$C$22,$B$18:$B$1845,0))-1))))</f>
        <v>118</v>
      </c>
      <c r="I1177" s="46">
        <f t="shared" si="54"/>
        <v>-2.1141649048626032E-3</v>
      </c>
      <c r="J1177" s="50">
        <f>IF($B1177&gt;=Input!$C$22,100,"n.m.")</f>
        <v>100</v>
      </c>
    </row>
    <row r="1178" spans="2:10" x14ac:dyDescent="0.15">
      <c r="B1178" s="33">
        <f t="shared" si="56"/>
        <v>43036</v>
      </c>
      <c r="C1178" s="160">
        <v>173</v>
      </c>
      <c r="D1178" s="44">
        <f>IF($B1178&lt;Input!$C$22,"n.m.",IF($B1178=Input!$C$22,100,100*(1+(C1178/INDEX(C$18:C$1845,MATCH(Input!$C$22,$B$18:$B$1845,0))-1))))</f>
        <v>173</v>
      </c>
      <c r="E1178" s="52">
        <f t="shared" si="55"/>
        <v>-5.7471264367816577E-3</v>
      </c>
      <c r="F1178" s="164">
        <v>215262</v>
      </c>
      <c r="G1178" s="163">
        <v>4730</v>
      </c>
      <c r="H1178" s="48">
        <f>IF($B1178&lt;Input!$C$22,"n.m.",IF($B1178=Input!$C$22,100,100*(1+(G1178/INDEX(G$18:G$1845,MATCH(Input!$C$22,$B$18:$B$1845,0))-1))))</f>
        <v>118.25000000000001</v>
      </c>
      <c r="I1178" s="46">
        <f t="shared" si="54"/>
        <v>-2.1097046413501852E-3</v>
      </c>
      <c r="J1178" s="50">
        <f>IF($B1178&gt;=Input!$C$22,100,"n.m.")</f>
        <v>100</v>
      </c>
    </row>
    <row r="1179" spans="2:10" x14ac:dyDescent="0.15">
      <c r="B1179" s="33">
        <f t="shared" si="56"/>
        <v>43035</v>
      </c>
      <c r="C1179" s="160">
        <v>174</v>
      </c>
      <c r="D1179" s="44">
        <f>IF($B1179&lt;Input!$C$22,"n.m.",IF($B1179=Input!$C$22,100,100*(1+(C1179/INDEX(C$18:C$1845,MATCH(Input!$C$22,$B$18:$B$1845,0))-1))))</f>
        <v>174</v>
      </c>
      <c r="E1179" s="52">
        <f t="shared" si="55"/>
        <v>-5.7142857142856718E-3</v>
      </c>
      <c r="F1179" s="164">
        <v>399928</v>
      </c>
      <c r="G1179" s="163">
        <v>4740</v>
      </c>
      <c r="H1179" s="48">
        <f>IF($B1179&lt;Input!$C$22,"n.m.",IF($B1179=Input!$C$22,100,100*(1+(G1179/INDEX(G$18:G$1845,MATCH(Input!$C$22,$B$18:$B$1845,0))-1))))</f>
        <v>118.5</v>
      </c>
      <c r="I1179" s="46">
        <f t="shared" si="54"/>
        <v>-2.1052631578947212E-3</v>
      </c>
      <c r="J1179" s="50">
        <f>IF($B1179&gt;=Input!$C$22,100,"n.m.")</f>
        <v>100</v>
      </c>
    </row>
    <row r="1180" spans="2:10" x14ac:dyDescent="0.15">
      <c r="B1180" s="33">
        <f t="shared" si="56"/>
        <v>43034</v>
      </c>
      <c r="C1180" s="160">
        <v>175</v>
      </c>
      <c r="D1180" s="44">
        <f>IF($B1180&lt;Input!$C$22,"n.m.",IF($B1180=Input!$C$22,100,100*(1+(C1180/INDEX(C$18:C$1845,MATCH(Input!$C$22,$B$18:$B$1845,0))-1))))</f>
        <v>175</v>
      </c>
      <c r="E1180" s="52">
        <f t="shared" si="55"/>
        <v>-5.6818181818182323E-3</v>
      </c>
      <c r="F1180" s="164">
        <v>206050</v>
      </c>
      <c r="G1180" s="163">
        <v>4750</v>
      </c>
      <c r="H1180" s="48">
        <f>IF($B1180&lt;Input!$C$22,"n.m.",IF($B1180=Input!$C$22,100,100*(1+(G1180/INDEX(G$18:G$1845,MATCH(Input!$C$22,$B$18:$B$1845,0))-1))))</f>
        <v>118.75</v>
      </c>
      <c r="I1180" s="46">
        <f t="shared" si="54"/>
        <v>-2.1008403361344463E-3</v>
      </c>
      <c r="J1180" s="50">
        <f>IF($B1180&gt;=Input!$C$22,100,"n.m.")</f>
        <v>100</v>
      </c>
    </row>
    <row r="1181" spans="2:10" x14ac:dyDescent="0.15">
      <c r="B1181" s="33">
        <f t="shared" si="56"/>
        <v>43033</v>
      </c>
      <c r="C1181" s="160">
        <v>176</v>
      </c>
      <c r="D1181" s="44">
        <f>IF($B1181&lt;Input!$C$22,"n.m.",IF($B1181=Input!$C$22,100,100*(1+(C1181/INDEX(C$18:C$1845,MATCH(Input!$C$22,$B$18:$B$1845,0))-1))))</f>
        <v>176</v>
      </c>
      <c r="E1181" s="52">
        <f t="shared" si="55"/>
        <v>-5.6497175141242417E-3</v>
      </c>
      <c r="F1181" s="164">
        <v>258740</v>
      </c>
      <c r="G1181" s="163">
        <v>4760</v>
      </c>
      <c r="H1181" s="48">
        <f>IF($B1181&lt;Input!$C$22,"n.m.",IF($B1181=Input!$C$22,100,100*(1+(G1181/INDEX(G$18:G$1845,MATCH(Input!$C$22,$B$18:$B$1845,0))-1))))</f>
        <v>119</v>
      </c>
      <c r="I1181" s="46">
        <f t="shared" si="54"/>
        <v>-2.0964360587002462E-3</v>
      </c>
      <c r="J1181" s="50">
        <f>IF($B1181&gt;=Input!$C$22,100,"n.m.")</f>
        <v>100</v>
      </c>
    </row>
    <row r="1182" spans="2:10" x14ac:dyDescent="0.15">
      <c r="B1182" s="33">
        <f t="shared" si="56"/>
        <v>43032</v>
      </c>
      <c r="C1182" s="160">
        <v>177</v>
      </c>
      <c r="D1182" s="44">
        <f>IF($B1182&lt;Input!$C$22,"n.m.",IF($B1182=Input!$C$22,100,100*(1+(C1182/INDEX(C$18:C$1845,MATCH(Input!$C$22,$B$18:$B$1845,0))-1))))</f>
        <v>177</v>
      </c>
      <c r="E1182" s="52">
        <f t="shared" si="55"/>
        <v>-5.6179775280899014E-3</v>
      </c>
      <c r="F1182" s="164">
        <v>498961</v>
      </c>
      <c r="G1182" s="163">
        <v>4770</v>
      </c>
      <c r="H1182" s="48">
        <f>IF($B1182&lt;Input!$C$22,"n.m.",IF($B1182=Input!$C$22,100,100*(1+(G1182/INDEX(G$18:G$1845,MATCH(Input!$C$22,$B$18:$B$1845,0))-1))))</f>
        <v>119.24999999999999</v>
      </c>
      <c r="I1182" s="46">
        <f t="shared" si="54"/>
        <v>-2.0920502092049986E-3</v>
      </c>
      <c r="J1182" s="50">
        <f>IF($B1182&gt;=Input!$C$22,100,"n.m.")</f>
        <v>100</v>
      </c>
    </row>
    <row r="1183" spans="2:10" x14ac:dyDescent="0.15">
      <c r="B1183" s="33">
        <f t="shared" si="56"/>
        <v>43031</v>
      </c>
      <c r="C1183" s="160">
        <v>178</v>
      </c>
      <c r="D1183" s="44">
        <f>IF($B1183&lt;Input!$C$22,"n.m.",IF($B1183=Input!$C$22,100,100*(1+(C1183/INDEX(C$18:C$1845,MATCH(Input!$C$22,$B$18:$B$1845,0))-1))))</f>
        <v>178</v>
      </c>
      <c r="E1183" s="52">
        <f t="shared" si="55"/>
        <v>-5.5865921787709993E-3</v>
      </c>
      <c r="F1183" s="164">
        <v>204337</v>
      </c>
      <c r="G1183" s="163">
        <v>4780</v>
      </c>
      <c r="H1183" s="48">
        <f>IF($B1183&lt;Input!$C$22,"n.m.",IF($B1183=Input!$C$22,100,100*(1+(G1183/INDEX(G$18:G$1845,MATCH(Input!$C$22,$B$18:$B$1845,0))-1))))</f>
        <v>119.5</v>
      </c>
      <c r="I1183" s="46">
        <f t="shared" si="54"/>
        <v>-2.0876826722338038E-3</v>
      </c>
      <c r="J1183" s="50">
        <f>IF($B1183&gt;=Input!$C$22,100,"n.m.")</f>
        <v>100</v>
      </c>
    </row>
    <row r="1184" spans="2:10" x14ac:dyDescent="0.15">
      <c r="B1184" s="33">
        <f t="shared" si="56"/>
        <v>43030</v>
      </c>
      <c r="C1184" s="160">
        <v>179</v>
      </c>
      <c r="D1184" s="44">
        <f>IF($B1184&lt;Input!$C$22,"n.m.",IF($B1184=Input!$C$22,100,100*(1+(C1184/INDEX(C$18:C$1845,MATCH(Input!$C$22,$B$18:$B$1845,0))-1))))</f>
        <v>179</v>
      </c>
      <c r="E1184" s="52">
        <f t="shared" si="55"/>
        <v>-5.5555555555555358E-3</v>
      </c>
      <c r="F1184" s="164">
        <v>219715</v>
      </c>
      <c r="G1184" s="163">
        <v>4790</v>
      </c>
      <c r="H1184" s="48">
        <f>IF($B1184&lt;Input!$C$22,"n.m.",IF($B1184=Input!$C$22,100,100*(1+(G1184/INDEX(G$18:G$1845,MATCH(Input!$C$22,$B$18:$B$1845,0))-1))))</f>
        <v>119.75</v>
      </c>
      <c r="I1184" s="46">
        <f t="shared" si="54"/>
        <v>-2.0833333333333259E-3</v>
      </c>
      <c r="J1184" s="50">
        <f>IF($B1184&gt;=Input!$C$22,100,"n.m.")</f>
        <v>100</v>
      </c>
    </row>
    <row r="1185" spans="2:10" x14ac:dyDescent="0.15">
      <c r="B1185" s="33">
        <f t="shared" si="56"/>
        <v>43029</v>
      </c>
      <c r="C1185" s="160">
        <v>180</v>
      </c>
      <c r="D1185" s="44">
        <f>IF($B1185&lt;Input!$C$22,"n.m.",IF($B1185=Input!$C$22,100,100*(1+(C1185/INDEX(C$18:C$1845,MATCH(Input!$C$22,$B$18:$B$1845,0))-1))))</f>
        <v>180</v>
      </c>
      <c r="E1185" s="52">
        <f t="shared" si="55"/>
        <v>-5.5248618784530246E-3</v>
      </c>
      <c r="F1185" s="164">
        <v>330790</v>
      </c>
      <c r="G1185" s="163">
        <v>4800</v>
      </c>
      <c r="H1185" s="48">
        <f>IF($B1185&lt;Input!$C$22,"n.m.",IF($B1185=Input!$C$22,100,100*(1+(G1185/INDEX(G$18:G$1845,MATCH(Input!$C$22,$B$18:$B$1845,0))-1))))</f>
        <v>120</v>
      </c>
      <c r="I1185" s="46">
        <f t="shared" si="54"/>
        <v>-2.0790020790020236E-3</v>
      </c>
      <c r="J1185" s="50">
        <f>IF($B1185&gt;=Input!$C$22,100,"n.m.")</f>
        <v>100</v>
      </c>
    </row>
    <row r="1186" spans="2:10" x14ac:dyDescent="0.15">
      <c r="B1186" s="33">
        <f t="shared" si="56"/>
        <v>43028</v>
      </c>
      <c r="C1186" s="160">
        <v>181</v>
      </c>
      <c r="D1186" s="44">
        <f>IF($B1186&lt;Input!$C$22,"n.m.",IF($B1186=Input!$C$22,100,100*(1+(C1186/INDEX(C$18:C$1845,MATCH(Input!$C$22,$B$18:$B$1845,0))-1))))</f>
        <v>181</v>
      </c>
      <c r="E1186" s="52">
        <f t="shared" si="55"/>
        <v>-5.494505494505475E-3</v>
      </c>
      <c r="F1186" s="164">
        <v>407676</v>
      </c>
      <c r="G1186" s="163">
        <v>4810</v>
      </c>
      <c r="H1186" s="48">
        <f>IF($B1186&lt;Input!$C$22,"n.m.",IF($B1186=Input!$C$22,100,100*(1+(G1186/INDEX(G$18:G$1845,MATCH(Input!$C$22,$B$18:$B$1845,0))-1))))</f>
        <v>120.24999999999999</v>
      </c>
      <c r="I1186" s="46">
        <f t="shared" si="54"/>
        <v>-2.0746887966804906E-3</v>
      </c>
      <c r="J1186" s="50">
        <f>IF($B1186&gt;=Input!$C$22,100,"n.m.")</f>
        <v>100</v>
      </c>
    </row>
    <row r="1187" spans="2:10" x14ac:dyDescent="0.15">
      <c r="B1187" s="33">
        <f t="shared" si="56"/>
        <v>43027</v>
      </c>
      <c r="C1187" s="160">
        <v>182</v>
      </c>
      <c r="D1187" s="44">
        <f>IF($B1187&lt;Input!$C$22,"n.m.",IF($B1187=Input!$C$22,100,100*(1+(C1187/INDEX(C$18:C$1845,MATCH(Input!$C$22,$B$18:$B$1845,0))-1))))</f>
        <v>182</v>
      </c>
      <c r="E1187" s="52">
        <f t="shared" si="55"/>
        <v>-5.464480874316946E-3</v>
      </c>
      <c r="F1187" s="164">
        <v>226516</v>
      </c>
      <c r="G1187" s="163">
        <v>4820</v>
      </c>
      <c r="H1187" s="48">
        <f>IF($B1187&lt;Input!$C$22,"n.m.",IF($B1187=Input!$C$22,100,100*(1+(G1187/INDEX(G$18:G$1845,MATCH(Input!$C$22,$B$18:$B$1845,0))-1))))</f>
        <v>120.5</v>
      </c>
      <c r="I1187" s="46">
        <f t="shared" si="54"/>
        <v>-2.0703933747412417E-3</v>
      </c>
      <c r="J1187" s="50">
        <f>IF($B1187&gt;=Input!$C$22,100,"n.m.")</f>
        <v>100</v>
      </c>
    </row>
    <row r="1188" spans="2:10" x14ac:dyDescent="0.15">
      <c r="B1188" s="33">
        <f t="shared" si="56"/>
        <v>43026</v>
      </c>
      <c r="C1188" s="160">
        <v>183</v>
      </c>
      <c r="D1188" s="44">
        <f>IF($B1188&lt;Input!$C$22,"n.m.",IF($B1188=Input!$C$22,100,100*(1+(C1188/INDEX(C$18:C$1845,MATCH(Input!$C$22,$B$18:$B$1845,0))-1))))</f>
        <v>183</v>
      </c>
      <c r="E1188" s="52">
        <f t="shared" si="55"/>
        <v>-5.4347826086956763E-3</v>
      </c>
      <c r="F1188" s="164">
        <v>309574</v>
      </c>
      <c r="G1188" s="163">
        <v>4830</v>
      </c>
      <c r="H1188" s="48">
        <f>IF($B1188&lt;Input!$C$22,"n.m.",IF($B1188=Input!$C$22,100,100*(1+(G1188/INDEX(G$18:G$1845,MATCH(Input!$C$22,$B$18:$B$1845,0))-1))))</f>
        <v>120.75</v>
      </c>
      <c r="I1188" s="46">
        <f t="shared" si="54"/>
        <v>-2.0661157024793875E-3</v>
      </c>
      <c r="J1188" s="50">
        <f>IF($B1188&gt;=Input!$C$22,100,"n.m.")</f>
        <v>100</v>
      </c>
    </row>
    <row r="1189" spans="2:10" x14ac:dyDescent="0.15">
      <c r="B1189" s="33">
        <f t="shared" si="56"/>
        <v>43025</v>
      </c>
      <c r="C1189" s="160">
        <v>184</v>
      </c>
      <c r="D1189" s="44">
        <f>IF($B1189&lt;Input!$C$22,"n.m.",IF($B1189=Input!$C$22,100,100*(1+(C1189/INDEX(C$18:C$1845,MATCH(Input!$C$22,$B$18:$B$1845,0))-1))))</f>
        <v>184</v>
      </c>
      <c r="E1189" s="52">
        <f t="shared" si="55"/>
        <v>-5.4054054054053502E-3</v>
      </c>
      <c r="F1189" s="164">
        <v>411117</v>
      </c>
      <c r="G1189" s="163">
        <v>4840</v>
      </c>
      <c r="H1189" s="48">
        <f>IF($B1189&lt;Input!$C$22,"n.m.",IF($B1189=Input!$C$22,100,100*(1+(G1189/INDEX(G$18:G$1845,MATCH(Input!$C$22,$B$18:$B$1845,0))-1))))</f>
        <v>121</v>
      </c>
      <c r="I1189" s="46">
        <f t="shared" si="54"/>
        <v>-2.0618556701030855E-3</v>
      </c>
      <c r="J1189" s="50">
        <f>IF($B1189&gt;=Input!$C$22,100,"n.m.")</f>
        <v>100</v>
      </c>
    </row>
    <row r="1190" spans="2:10" x14ac:dyDescent="0.15">
      <c r="B1190" s="33">
        <f t="shared" si="56"/>
        <v>43024</v>
      </c>
      <c r="C1190" s="160">
        <v>185</v>
      </c>
      <c r="D1190" s="44">
        <f>IF($B1190&lt;Input!$C$22,"n.m.",IF($B1190=Input!$C$22,100,100*(1+(C1190/INDEX(C$18:C$1845,MATCH(Input!$C$22,$B$18:$B$1845,0))-1))))</f>
        <v>185</v>
      </c>
      <c r="E1190" s="52">
        <f t="shared" si="55"/>
        <v>-5.3763440860215006E-3</v>
      </c>
      <c r="F1190" s="164">
        <v>350964</v>
      </c>
      <c r="G1190" s="163">
        <v>4850</v>
      </c>
      <c r="H1190" s="48">
        <f>IF($B1190&lt;Input!$C$22,"n.m.",IF($B1190=Input!$C$22,100,100*(1+(G1190/INDEX(G$18:G$1845,MATCH(Input!$C$22,$B$18:$B$1845,0))-1))))</f>
        <v>121.24999999999999</v>
      </c>
      <c r="I1190" s="46">
        <f t="shared" si="54"/>
        <v>-2.057613168724326E-3</v>
      </c>
      <c r="J1190" s="50">
        <f>IF($B1190&gt;=Input!$C$22,100,"n.m.")</f>
        <v>100</v>
      </c>
    </row>
    <row r="1191" spans="2:10" x14ac:dyDescent="0.15">
      <c r="B1191" s="33">
        <f t="shared" si="56"/>
        <v>43023</v>
      </c>
      <c r="C1191" s="160">
        <v>186</v>
      </c>
      <c r="D1191" s="44">
        <f>IF($B1191&lt;Input!$C$22,"n.m.",IF($B1191=Input!$C$22,100,100*(1+(C1191/INDEX(C$18:C$1845,MATCH(Input!$C$22,$B$18:$B$1845,0))-1))))</f>
        <v>186</v>
      </c>
      <c r="E1191" s="52">
        <f t="shared" si="55"/>
        <v>-5.3475935828877219E-3</v>
      </c>
      <c r="F1191" s="164">
        <v>313878</v>
      </c>
      <c r="G1191" s="163">
        <v>4860</v>
      </c>
      <c r="H1191" s="48">
        <f>IF($B1191&lt;Input!$C$22,"n.m.",IF($B1191=Input!$C$22,100,100*(1+(G1191/INDEX(G$18:G$1845,MATCH(Input!$C$22,$B$18:$B$1845,0))-1))))</f>
        <v>121.50000000000001</v>
      </c>
      <c r="I1191" s="46">
        <f t="shared" si="54"/>
        <v>-2.0533880903490509E-3</v>
      </c>
      <c r="J1191" s="50">
        <f>IF($B1191&gt;=Input!$C$22,100,"n.m.")</f>
        <v>100</v>
      </c>
    </row>
    <row r="1192" spans="2:10" x14ac:dyDescent="0.15">
      <c r="B1192" s="33">
        <f t="shared" si="56"/>
        <v>43022</v>
      </c>
      <c r="C1192" s="160">
        <v>187</v>
      </c>
      <c r="D1192" s="44">
        <f>IF($B1192&lt;Input!$C$22,"n.m.",IF($B1192=Input!$C$22,100,100*(1+(C1192/INDEX(C$18:C$1845,MATCH(Input!$C$22,$B$18:$B$1845,0))-1))))</f>
        <v>187</v>
      </c>
      <c r="E1192" s="52">
        <f t="shared" si="55"/>
        <v>-5.3191489361702482E-3</v>
      </c>
      <c r="F1192" s="164">
        <v>287222</v>
      </c>
      <c r="G1192" s="163">
        <v>4870</v>
      </c>
      <c r="H1192" s="48">
        <f>IF($B1192&lt;Input!$C$22,"n.m.",IF($B1192=Input!$C$22,100,100*(1+(G1192/INDEX(G$18:G$1845,MATCH(Input!$C$22,$B$18:$B$1845,0))-1))))</f>
        <v>121.75</v>
      </c>
      <c r="I1192" s="46">
        <f t="shared" si="54"/>
        <v>-2.049180327868827E-3</v>
      </c>
      <c r="J1192" s="50">
        <f>IF($B1192&gt;=Input!$C$22,100,"n.m.")</f>
        <v>100</v>
      </c>
    </row>
    <row r="1193" spans="2:10" x14ac:dyDescent="0.15">
      <c r="B1193" s="33">
        <f t="shared" si="56"/>
        <v>43021</v>
      </c>
      <c r="C1193" s="160">
        <v>188</v>
      </c>
      <c r="D1193" s="44">
        <f>IF($B1193&lt;Input!$C$22,"n.m.",IF($B1193=Input!$C$22,100,100*(1+(C1193/INDEX(C$18:C$1845,MATCH(Input!$C$22,$B$18:$B$1845,0))-1))))</f>
        <v>188</v>
      </c>
      <c r="E1193" s="52">
        <f t="shared" si="55"/>
        <v>-5.2910052910053462E-3</v>
      </c>
      <c r="F1193" s="164">
        <v>287702</v>
      </c>
      <c r="G1193" s="163">
        <v>4880</v>
      </c>
      <c r="H1193" s="48">
        <f>IF($B1193&lt;Input!$C$22,"n.m.",IF($B1193=Input!$C$22,100,100*(1+(G1193/INDEX(G$18:G$1845,MATCH(Input!$C$22,$B$18:$B$1845,0))-1))))</f>
        <v>122</v>
      </c>
      <c r="I1193" s="46">
        <f t="shared" si="54"/>
        <v>-2.0449897750510759E-3</v>
      </c>
      <c r="J1193" s="50">
        <f>IF($B1193&gt;=Input!$C$22,100,"n.m.")</f>
        <v>100</v>
      </c>
    </row>
    <row r="1194" spans="2:10" x14ac:dyDescent="0.15">
      <c r="B1194" s="33">
        <f t="shared" si="56"/>
        <v>43020</v>
      </c>
      <c r="C1194" s="160">
        <v>189</v>
      </c>
      <c r="D1194" s="44">
        <f>IF($B1194&lt;Input!$C$22,"n.m.",IF($B1194=Input!$C$22,100,100*(1+(C1194/INDEX(C$18:C$1845,MATCH(Input!$C$22,$B$18:$B$1845,0))-1))))</f>
        <v>189</v>
      </c>
      <c r="E1194" s="52">
        <f t="shared" si="55"/>
        <v>-5.2631578947368585E-3</v>
      </c>
      <c r="F1194" s="164">
        <v>208623</v>
      </c>
      <c r="G1194" s="163">
        <v>4890</v>
      </c>
      <c r="H1194" s="48">
        <f>IF($B1194&lt;Input!$C$22,"n.m.",IF($B1194=Input!$C$22,100,100*(1+(G1194/INDEX(G$18:G$1845,MATCH(Input!$C$22,$B$18:$B$1845,0))-1))))</f>
        <v>122.24999999999999</v>
      </c>
      <c r="I1194" s="46">
        <f t="shared" si="54"/>
        <v>-2.0408163265306367E-3</v>
      </c>
      <c r="J1194" s="50">
        <f>IF($B1194&gt;=Input!$C$22,100,"n.m.")</f>
        <v>100</v>
      </c>
    </row>
    <row r="1195" spans="2:10" x14ac:dyDescent="0.15">
      <c r="B1195" s="33">
        <f t="shared" si="56"/>
        <v>43019</v>
      </c>
      <c r="C1195" s="160">
        <v>190</v>
      </c>
      <c r="D1195" s="44">
        <f>IF($B1195&lt;Input!$C$22,"n.m.",IF($B1195=Input!$C$22,100,100*(1+(C1195/INDEX(C$18:C$1845,MATCH(Input!$C$22,$B$18:$B$1845,0))-1))))</f>
        <v>190</v>
      </c>
      <c r="E1195" s="52">
        <f t="shared" si="55"/>
        <v>-5.2356020942407877E-3</v>
      </c>
      <c r="F1195" s="164">
        <v>354398</v>
      </c>
      <c r="G1195" s="163">
        <v>4900</v>
      </c>
      <c r="H1195" s="48">
        <f>IF($B1195&lt;Input!$C$22,"n.m.",IF($B1195=Input!$C$22,100,100*(1+(G1195/INDEX(G$18:G$1845,MATCH(Input!$C$22,$B$18:$B$1845,0))-1))))</f>
        <v>122.50000000000001</v>
      </c>
      <c r="I1195" s="46">
        <f t="shared" si="54"/>
        <v>-2.0366598778004397E-3</v>
      </c>
      <c r="J1195" s="50">
        <f>IF($B1195&gt;=Input!$C$22,100,"n.m.")</f>
        <v>100</v>
      </c>
    </row>
    <row r="1196" spans="2:10" x14ac:dyDescent="0.15">
      <c r="B1196" s="33">
        <f t="shared" si="56"/>
        <v>43018</v>
      </c>
      <c r="C1196" s="160">
        <v>191</v>
      </c>
      <c r="D1196" s="44">
        <f>IF($B1196&lt;Input!$C$22,"n.m.",IF($B1196=Input!$C$22,100,100*(1+(C1196/INDEX(C$18:C$1845,MATCH(Input!$C$22,$B$18:$B$1845,0))-1))))</f>
        <v>191</v>
      </c>
      <c r="E1196" s="52">
        <f t="shared" si="55"/>
        <v>-5.2083333333333703E-3</v>
      </c>
      <c r="F1196" s="164">
        <v>249406</v>
      </c>
      <c r="G1196" s="163">
        <v>4910</v>
      </c>
      <c r="H1196" s="48">
        <f>IF($B1196&lt;Input!$C$22,"n.m.",IF($B1196=Input!$C$22,100,100*(1+(G1196/INDEX(G$18:G$1845,MATCH(Input!$C$22,$B$18:$B$1845,0))-1))))</f>
        <v>122.75</v>
      </c>
      <c r="I1196" s="46">
        <f t="shared" si="54"/>
        <v>-2.0325203252032908E-3</v>
      </c>
      <c r="J1196" s="50">
        <f>IF($B1196&gt;=Input!$C$22,100,"n.m.")</f>
        <v>100</v>
      </c>
    </row>
    <row r="1197" spans="2:10" x14ac:dyDescent="0.15">
      <c r="B1197" s="33">
        <f t="shared" si="56"/>
        <v>43017</v>
      </c>
      <c r="C1197" s="160">
        <v>192</v>
      </c>
      <c r="D1197" s="44">
        <f>IF($B1197&lt;Input!$C$22,"n.m.",IF($B1197=Input!$C$22,100,100*(1+(C1197/INDEX(C$18:C$1845,MATCH(Input!$C$22,$B$18:$B$1845,0))-1))))</f>
        <v>192</v>
      </c>
      <c r="E1197" s="52">
        <f t="shared" si="55"/>
        <v>-5.1813471502590858E-3</v>
      </c>
      <c r="F1197" s="164">
        <v>459502</v>
      </c>
      <c r="G1197" s="163">
        <v>4920</v>
      </c>
      <c r="H1197" s="48">
        <f>IF($B1197&lt;Input!$C$22,"n.m.",IF($B1197=Input!$C$22,100,100*(1+(G1197/INDEX(G$18:G$1845,MATCH(Input!$C$22,$B$18:$B$1845,0))-1))))</f>
        <v>123</v>
      </c>
      <c r="I1197" s="46">
        <f t="shared" si="54"/>
        <v>-2.0283975659228792E-3</v>
      </c>
      <c r="J1197" s="50">
        <f>IF($B1197&gt;=Input!$C$22,100,"n.m.")</f>
        <v>100</v>
      </c>
    </row>
    <row r="1198" spans="2:10" x14ac:dyDescent="0.15">
      <c r="B1198" s="33">
        <f t="shared" si="56"/>
        <v>43016</v>
      </c>
      <c r="C1198" s="160">
        <v>193</v>
      </c>
      <c r="D1198" s="44">
        <f>IF($B1198&lt;Input!$C$22,"n.m.",IF($B1198=Input!$C$22,100,100*(1+(C1198/INDEX(C$18:C$1845,MATCH(Input!$C$22,$B$18:$B$1845,0))-1))))</f>
        <v>193</v>
      </c>
      <c r="E1198" s="52">
        <f t="shared" si="55"/>
        <v>-5.1546391752577136E-3</v>
      </c>
      <c r="F1198" s="164">
        <v>324688</v>
      </c>
      <c r="G1198" s="163">
        <v>4930</v>
      </c>
      <c r="H1198" s="48">
        <f>IF($B1198&lt;Input!$C$22,"n.m.",IF($B1198=Input!$C$22,100,100*(1+(G1198/INDEX(G$18:G$1845,MATCH(Input!$C$22,$B$18:$B$1845,0))-1))))</f>
        <v>123.25</v>
      </c>
      <c r="I1198" s="46">
        <f t="shared" si="54"/>
        <v>-2.0242914979756721E-3</v>
      </c>
      <c r="J1198" s="50">
        <f>IF($B1198&gt;=Input!$C$22,100,"n.m.")</f>
        <v>100</v>
      </c>
    </row>
    <row r="1199" spans="2:10" x14ac:dyDescent="0.15">
      <c r="B1199" s="33">
        <f t="shared" si="56"/>
        <v>43015</v>
      </c>
      <c r="C1199" s="160">
        <v>194</v>
      </c>
      <c r="D1199" s="44">
        <f>IF($B1199&lt;Input!$C$22,"n.m.",IF($B1199=Input!$C$22,100,100*(1+(C1199/INDEX(C$18:C$1845,MATCH(Input!$C$22,$B$18:$B$1845,0))-1))))</f>
        <v>194</v>
      </c>
      <c r="E1199" s="52">
        <f t="shared" si="55"/>
        <v>-5.12820512820511E-3</v>
      </c>
      <c r="F1199" s="164">
        <v>472397</v>
      </c>
      <c r="G1199" s="163">
        <v>4940</v>
      </c>
      <c r="H1199" s="48">
        <f>IF($B1199&lt;Input!$C$22,"n.m.",IF($B1199=Input!$C$22,100,100*(1+(G1199/INDEX(G$18:G$1845,MATCH(Input!$C$22,$B$18:$B$1845,0))-1))))</f>
        <v>123.50000000000001</v>
      </c>
      <c r="I1199" s="46">
        <f t="shared" si="54"/>
        <v>-2.0202020202020332E-3</v>
      </c>
      <c r="J1199" s="50">
        <f>IF($B1199&gt;=Input!$C$22,100,"n.m.")</f>
        <v>100</v>
      </c>
    </row>
    <row r="1200" spans="2:10" x14ac:dyDescent="0.15">
      <c r="B1200" s="33">
        <f t="shared" si="56"/>
        <v>43014</v>
      </c>
      <c r="C1200" s="160">
        <v>195</v>
      </c>
      <c r="D1200" s="44">
        <f>IF($B1200&lt;Input!$C$22,"n.m.",IF($B1200=Input!$C$22,100,100*(1+(C1200/INDEX(C$18:C$1845,MATCH(Input!$C$22,$B$18:$B$1845,0))-1))))</f>
        <v>195</v>
      </c>
      <c r="E1200" s="52">
        <f t="shared" si="55"/>
        <v>-5.1020408163264808E-3</v>
      </c>
      <c r="F1200" s="164">
        <v>289697</v>
      </c>
      <c r="G1200" s="163">
        <v>4950</v>
      </c>
      <c r="H1200" s="48">
        <f>IF($B1200&lt;Input!$C$22,"n.m.",IF($B1200=Input!$C$22,100,100*(1+(G1200/INDEX(G$18:G$1845,MATCH(Input!$C$22,$B$18:$B$1845,0))-1))))</f>
        <v>123.75</v>
      </c>
      <c r="I1200" s="46">
        <f t="shared" si="54"/>
        <v>-2.0161290322581182E-3</v>
      </c>
      <c r="J1200" s="50">
        <f>IF($B1200&gt;=Input!$C$22,100,"n.m.")</f>
        <v>100</v>
      </c>
    </row>
    <row r="1201" spans="2:10" x14ac:dyDescent="0.15">
      <c r="B1201" s="33">
        <f t="shared" si="56"/>
        <v>43013</v>
      </c>
      <c r="C1201" s="160">
        <v>196</v>
      </c>
      <c r="D1201" s="44">
        <f>IF($B1201&lt;Input!$C$22,"n.m.",IF($B1201=Input!$C$22,100,100*(1+(C1201/INDEX(C$18:C$1845,MATCH(Input!$C$22,$B$18:$B$1845,0))-1))))</f>
        <v>196</v>
      </c>
      <c r="E1201" s="52">
        <f t="shared" si="55"/>
        <v>-5.0761421319797106E-3</v>
      </c>
      <c r="F1201" s="164">
        <v>471273</v>
      </c>
      <c r="G1201" s="163">
        <v>4960</v>
      </c>
      <c r="H1201" s="48">
        <f>IF($B1201&lt;Input!$C$22,"n.m.",IF($B1201=Input!$C$22,100,100*(1+(G1201/INDEX(G$18:G$1845,MATCH(Input!$C$22,$B$18:$B$1845,0))-1))))</f>
        <v>124</v>
      </c>
      <c r="I1201" s="46">
        <f t="shared" si="54"/>
        <v>-2.0120724346076591E-3</v>
      </c>
      <c r="J1201" s="50">
        <f>IF($B1201&gt;=Input!$C$22,100,"n.m.")</f>
        <v>100</v>
      </c>
    </row>
    <row r="1202" spans="2:10" x14ac:dyDescent="0.15">
      <c r="B1202" s="33">
        <f t="shared" si="56"/>
        <v>43012</v>
      </c>
      <c r="C1202" s="160">
        <v>197</v>
      </c>
      <c r="D1202" s="44">
        <f>IF($B1202&lt;Input!$C$22,"n.m.",IF($B1202=Input!$C$22,100,100*(1+(C1202/INDEX(C$18:C$1845,MATCH(Input!$C$22,$B$18:$B$1845,0))-1))))</f>
        <v>197</v>
      </c>
      <c r="E1202" s="52">
        <f t="shared" si="55"/>
        <v>-5.050505050505083E-3</v>
      </c>
      <c r="F1202" s="164">
        <v>401057</v>
      </c>
      <c r="G1202" s="163">
        <v>4970</v>
      </c>
      <c r="H1202" s="48">
        <f>IF($B1202&lt;Input!$C$22,"n.m.",IF($B1202=Input!$C$22,100,100*(1+(G1202/INDEX(G$18:G$1845,MATCH(Input!$C$22,$B$18:$B$1845,0))-1))))</f>
        <v>124.25</v>
      </c>
      <c r="I1202" s="46">
        <f t="shared" si="54"/>
        <v>-2.0080321285140812E-3</v>
      </c>
      <c r="J1202" s="50">
        <f>IF($B1202&gt;=Input!$C$22,100,"n.m.")</f>
        <v>100</v>
      </c>
    </row>
    <row r="1203" spans="2:10" x14ac:dyDescent="0.15">
      <c r="B1203" s="33">
        <f t="shared" si="56"/>
        <v>43011</v>
      </c>
      <c r="C1203" s="160">
        <v>198</v>
      </c>
      <c r="D1203" s="44">
        <f>IF($B1203&lt;Input!$C$22,"n.m.",IF($B1203=Input!$C$22,100,100*(1+(C1203/INDEX(C$18:C$1845,MATCH(Input!$C$22,$B$18:$B$1845,0))-1))))</f>
        <v>198</v>
      </c>
      <c r="E1203" s="52">
        <f t="shared" si="55"/>
        <v>-5.0251256281407253E-3</v>
      </c>
      <c r="F1203" s="164">
        <v>340318</v>
      </c>
      <c r="G1203" s="163">
        <v>4980</v>
      </c>
      <c r="H1203" s="48">
        <f>IF($B1203&lt;Input!$C$22,"n.m.",IF($B1203=Input!$C$22,100,100*(1+(G1203/INDEX(G$18:G$1845,MATCH(Input!$C$22,$B$18:$B$1845,0))-1))))</f>
        <v>124.50000000000001</v>
      </c>
      <c r="I1203" s="46">
        <f t="shared" si="54"/>
        <v>-2.0040080160320661E-3</v>
      </c>
      <c r="J1203" s="50">
        <f>IF($B1203&gt;=Input!$C$22,100,"n.m.")</f>
        <v>100</v>
      </c>
    </row>
    <row r="1204" spans="2:10" x14ac:dyDescent="0.15">
      <c r="B1204" s="33">
        <f t="shared" si="56"/>
        <v>43010</v>
      </c>
      <c r="C1204" s="160">
        <v>199</v>
      </c>
      <c r="D1204" s="44">
        <f>IF($B1204&lt;Input!$C$22,"n.m.",IF($B1204=Input!$C$22,100,100*(1+(C1204/INDEX(C$18:C$1845,MATCH(Input!$C$22,$B$18:$B$1845,0))-1))))</f>
        <v>199</v>
      </c>
      <c r="E1204" s="52">
        <f t="shared" si="55"/>
        <v>-5.0000000000000044E-3</v>
      </c>
      <c r="F1204" s="164">
        <v>370769</v>
      </c>
      <c r="G1204" s="163">
        <v>4990</v>
      </c>
      <c r="H1204" s="48">
        <f>IF($B1204&lt;Input!$C$22,"n.m.",IF($B1204=Input!$C$22,100,100*(1+(G1204/INDEX(G$18:G$1845,MATCH(Input!$C$22,$B$18:$B$1845,0))-1))))</f>
        <v>124.75</v>
      </c>
      <c r="I1204" s="46">
        <f t="shared" si="54"/>
        <v>-2.0000000000000018E-3</v>
      </c>
      <c r="J1204" s="50">
        <f>IF($B1204&gt;=Input!$C$22,100,"n.m.")</f>
        <v>100</v>
      </c>
    </row>
    <row r="1205" spans="2:10" x14ac:dyDescent="0.15">
      <c r="B1205" s="33">
        <f t="shared" si="56"/>
        <v>43009</v>
      </c>
      <c r="C1205" s="160">
        <v>200</v>
      </c>
      <c r="D1205" s="44">
        <f>IF($B1205&lt;Input!$C$22,"n.m.",IF($B1205=Input!$C$22,100,100*(1+(C1205/INDEX(C$18:C$1845,MATCH(Input!$C$22,$B$18:$B$1845,0))-1))))</f>
        <v>200</v>
      </c>
      <c r="E1205" s="52">
        <f t="shared" si="55"/>
        <v>-4.9751243781094301E-3</v>
      </c>
      <c r="F1205" s="164">
        <v>295714</v>
      </c>
      <c r="G1205" s="163">
        <v>5000</v>
      </c>
      <c r="H1205" s="48">
        <f>IF($B1205&lt;Input!$C$22,"n.m.",IF($B1205=Input!$C$22,100,100*(1+(G1205/INDEX(G$18:G$1845,MATCH(Input!$C$22,$B$18:$B$1845,0))-1))))</f>
        <v>125</v>
      </c>
      <c r="I1205" s="46">
        <f t="shared" si="54"/>
        <v>-1.9960079840319889E-3</v>
      </c>
      <c r="J1205" s="50">
        <f>IF($B1205&gt;=Input!$C$22,100,"n.m.")</f>
        <v>100</v>
      </c>
    </row>
    <row r="1206" spans="2:10" x14ac:dyDescent="0.15">
      <c r="B1206" s="33">
        <f t="shared" si="56"/>
        <v>43008</v>
      </c>
      <c r="C1206" s="160">
        <v>201</v>
      </c>
      <c r="D1206" s="44">
        <f>IF($B1206&lt;Input!$C$22,"n.m.",IF($B1206=Input!$C$22,100,100*(1+(C1206/INDEX(C$18:C$1845,MATCH(Input!$C$22,$B$18:$B$1845,0))-1))))</f>
        <v>200.99999999999997</v>
      </c>
      <c r="E1206" s="52">
        <f t="shared" si="55"/>
        <v>-4.9504950495049549E-3</v>
      </c>
      <c r="F1206" s="164">
        <v>449652</v>
      </c>
      <c r="G1206" s="163">
        <v>5010</v>
      </c>
      <c r="H1206" s="48">
        <f>IF($B1206&lt;Input!$C$22,"n.m.",IF($B1206=Input!$C$22,100,100*(1+(G1206/INDEX(G$18:G$1845,MATCH(Input!$C$22,$B$18:$B$1845,0))-1))))</f>
        <v>125.25</v>
      </c>
      <c r="I1206" s="46">
        <f t="shared" si="54"/>
        <v>-1.9920318725099584E-3</v>
      </c>
      <c r="J1206" s="50">
        <f>IF($B1206&gt;=Input!$C$22,100,"n.m.")</f>
        <v>100</v>
      </c>
    </row>
    <row r="1207" spans="2:10" x14ac:dyDescent="0.15">
      <c r="B1207" s="33">
        <f t="shared" si="56"/>
        <v>43007</v>
      </c>
      <c r="C1207" s="160">
        <v>202</v>
      </c>
      <c r="D1207" s="44">
        <f>IF($B1207&lt;Input!$C$22,"n.m.",IF($B1207=Input!$C$22,100,100*(1+(C1207/INDEX(C$18:C$1845,MATCH(Input!$C$22,$B$18:$B$1845,0))-1))))</f>
        <v>202</v>
      </c>
      <c r="E1207" s="52">
        <f t="shared" si="55"/>
        <v>-4.9261083743842304E-3</v>
      </c>
      <c r="F1207" s="164">
        <v>430268</v>
      </c>
      <c r="G1207" s="163">
        <v>5020</v>
      </c>
      <c r="H1207" s="48">
        <f>IF($B1207&lt;Input!$C$22,"n.m.",IF($B1207=Input!$C$22,100,100*(1+(G1207/INDEX(G$18:G$1845,MATCH(Input!$C$22,$B$18:$B$1845,0))-1))))</f>
        <v>125.49999999999999</v>
      </c>
      <c r="I1207" s="46">
        <f t="shared" si="54"/>
        <v>-1.9880715705765661E-3</v>
      </c>
      <c r="J1207" s="50">
        <f>IF($B1207&gt;=Input!$C$22,100,"n.m.")</f>
        <v>100</v>
      </c>
    </row>
    <row r="1208" spans="2:10" x14ac:dyDescent="0.15">
      <c r="B1208" s="33">
        <f t="shared" si="56"/>
        <v>43006</v>
      </c>
      <c r="C1208" s="160">
        <v>203</v>
      </c>
      <c r="D1208" s="44">
        <f>IF($B1208&lt;Input!$C$22,"n.m.",IF($B1208=Input!$C$22,100,100*(1+(C1208/INDEX(C$18:C$1845,MATCH(Input!$C$22,$B$18:$B$1845,0))-1))))</f>
        <v>202.99999999999997</v>
      </c>
      <c r="E1208" s="52">
        <f t="shared" si="55"/>
        <v>-4.9019607843137081E-3</v>
      </c>
      <c r="F1208" s="164">
        <v>271370</v>
      </c>
      <c r="G1208" s="163">
        <v>5030</v>
      </c>
      <c r="H1208" s="48">
        <f>IF($B1208&lt;Input!$C$22,"n.m.",IF($B1208=Input!$C$22,100,100*(1+(G1208/INDEX(G$18:G$1845,MATCH(Input!$C$22,$B$18:$B$1845,0))-1))))</f>
        <v>125.75</v>
      </c>
      <c r="I1208" s="46">
        <f t="shared" si="54"/>
        <v>-1.9841269841269771E-3</v>
      </c>
      <c r="J1208" s="50">
        <f>IF($B1208&gt;=Input!$C$22,100,"n.m.")</f>
        <v>100</v>
      </c>
    </row>
    <row r="1209" spans="2:10" x14ac:dyDescent="0.15">
      <c r="B1209" s="33">
        <f t="shared" si="56"/>
        <v>43005</v>
      </c>
      <c r="C1209" s="160">
        <v>204</v>
      </c>
      <c r="D1209" s="44">
        <f>IF($B1209&lt;Input!$C$22,"n.m.",IF($B1209=Input!$C$22,100,100*(1+(C1209/INDEX(C$18:C$1845,MATCH(Input!$C$22,$B$18:$B$1845,0))-1))))</f>
        <v>204</v>
      </c>
      <c r="E1209" s="52">
        <f t="shared" si="55"/>
        <v>-4.8780487804878092E-3</v>
      </c>
      <c r="F1209" s="164">
        <v>462550</v>
      </c>
      <c r="G1209" s="163">
        <v>5040</v>
      </c>
      <c r="H1209" s="48">
        <f>IF($B1209&lt;Input!$C$22,"n.m.",IF($B1209=Input!$C$22,100,100*(1+(G1209/INDEX(G$18:G$1845,MATCH(Input!$C$22,$B$18:$B$1845,0))-1))))</f>
        <v>126</v>
      </c>
      <c r="I1209" s="46">
        <f t="shared" si="54"/>
        <v>-1.980198019801982E-3</v>
      </c>
      <c r="J1209" s="50">
        <f>IF($B1209&gt;=Input!$C$22,100,"n.m.")</f>
        <v>100</v>
      </c>
    </row>
    <row r="1210" spans="2:10" x14ac:dyDescent="0.15">
      <c r="B1210" s="33">
        <f t="shared" si="56"/>
        <v>43004</v>
      </c>
      <c r="C1210" s="160">
        <v>205</v>
      </c>
      <c r="D1210" s="44">
        <f>IF($B1210&lt;Input!$C$22,"n.m.",IF($B1210=Input!$C$22,100,100*(1+(C1210/INDEX(C$18:C$1845,MATCH(Input!$C$22,$B$18:$B$1845,0))-1))))</f>
        <v>204.99999999999997</v>
      </c>
      <c r="E1210" s="52">
        <f t="shared" si="55"/>
        <v>-4.8543689320388328E-3</v>
      </c>
      <c r="F1210" s="164">
        <v>372131</v>
      </c>
      <c r="G1210" s="163">
        <v>5050</v>
      </c>
      <c r="H1210" s="48">
        <f>IF($B1210&lt;Input!$C$22,"n.m.",IF($B1210=Input!$C$22,100,100*(1+(G1210/INDEX(G$18:G$1845,MATCH(Input!$C$22,$B$18:$B$1845,0))-1))))</f>
        <v>126.25</v>
      </c>
      <c r="I1210" s="46">
        <f t="shared" si="54"/>
        <v>-1.9762845849802257E-3</v>
      </c>
      <c r="J1210" s="50">
        <f>IF($B1210&gt;=Input!$C$22,100,"n.m.")</f>
        <v>100</v>
      </c>
    </row>
    <row r="1211" spans="2:10" x14ac:dyDescent="0.15">
      <c r="B1211" s="33">
        <f t="shared" si="56"/>
        <v>43003</v>
      </c>
      <c r="C1211" s="160">
        <v>206</v>
      </c>
      <c r="D1211" s="44">
        <f>IF($B1211&lt;Input!$C$22,"n.m.",IF($B1211=Input!$C$22,100,100*(1+(C1211/INDEX(C$18:C$1845,MATCH(Input!$C$22,$B$18:$B$1845,0))-1))))</f>
        <v>206</v>
      </c>
      <c r="E1211" s="52">
        <f t="shared" si="55"/>
        <v>-4.8309178743961567E-3</v>
      </c>
      <c r="F1211" s="164">
        <v>449468</v>
      </c>
      <c r="G1211" s="163">
        <v>5060</v>
      </c>
      <c r="H1211" s="48">
        <f>IF($B1211&lt;Input!$C$22,"n.m.",IF($B1211=Input!$C$22,100,100*(1+(G1211/INDEX(G$18:G$1845,MATCH(Input!$C$22,$B$18:$B$1845,0))-1))))</f>
        <v>126.49999999999999</v>
      </c>
      <c r="I1211" s="46">
        <f t="shared" si="54"/>
        <v>-1.9723865877712132E-3</v>
      </c>
      <c r="J1211" s="50">
        <f>IF($B1211&gt;=Input!$C$22,100,"n.m.")</f>
        <v>100</v>
      </c>
    </row>
    <row r="1212" spans="2:10" x14ac:dyDescent="0.15">
      <c r="B1212" s="33">
        <f t="shared" si="56"/>
        <v>43002</v>
      </c>
      <c r="C1212" s="160">
        <v>207</v>
      </c>
      <c r="D1212" s="44">
        <f>IF($B1212&lt;Input!$C$22,"n.m.",IF($B1212=Input!$C$22,100,100*(1+(C1212/INDEX(C$18:C$1845,MATCH(Input!$C$22,$B$18:$B$1845,0))-1))))</f>
        <v>206.99999999999997</v>
      </c>
      <c r="E1212" s="52">
        <f t="shared" si="55"/>
        <v>-4.8076923076922906E-3</v>
      </c>
      <c r="F1212" s="164">
        <v>267428</v>
      </c>
      <c r="G1212" s="163">
        <v>5070</v>
      </c>
      <c r="H1212" s="48">
        <f>IF($B1212&lt;Input!$C$22,"n.m.",IF($B1212=Input!$C$22,100,100*(1+(G1212/INDEX(G$18:G$1845,MATCH(Input!$C$22,$B$18:$B$1845,0))-1))))</f>
        <v>126.75</v>
      </c>
      <c r="I1212" s="46">
        <f t="shared" si="54"/>
        <v>-1.9685039370078705E-3</v>
      </c>
      <c r="J1212" s="50">
        <f>IF($B1212&gt;=Input!$C$22,100,"n.m.")</f>
        <v>100</v>
      </c>
    </row>
    <row r="1213" spans="2:10" x14ac:dyDescent="0.15">
      <c r="B1213" s="33">
        <f t="shared" si="56"/>
        <v>43001</v>
      </c>
      <c r="C1213" s="160">
        <v>208</v>
      </c>
      <c r="D1213" s="44">
        <f>IF($B1213&lt;Input!$C$22,"n.m.",IF($B1213=Input!$C$22,100,100*(1+(C1213/INDEX(C$18:C$1845,MATCH(Input!$C$22,$B$18:$B$1845,0))-1))))</f>
        <v>208</v>
      </c>
      <c r="E1213" s="52">
        <f t="shared" si="55"/>
        <v>-4.784688995215336E-3</v>
      </c>
      <c r="F1213" s="164">
        <v>281902</v>
      </c>
      <c r="G1213" s="163">
        <v>5080</v>
      </c>
      <c r="H1213" s="48">
        <f>IF($B1213&lt;Input!$C$22,"n.m.",IF($B1213=Input!$C$22,100,100*(1+(G1213/INDEX(G$18:G$1845,MATCH(Input!$C$22,$B$18:$B$1845,0))-1))))</f>
        <v>127</v>
      </c>
      <c r="I1213" s="46">
        <f t="shared" si="54"/>
        <v>-1.9646365422396617E-3</v>
      </c>
      <c r="J1213" s="50">
        <f>IF($B1213&gt;=Input!$C$22,100,"n.m.")</f>
        <v>100</v>
      </c>
    </row>
    <row r="1214" spans="2:10" x14ac:dyDescent="0.15">
      <c r="B1214" s="33">
        <f t="shared" si="56"/>
        <v>43000</v>
      </c>
      <c r="C1214" s="160">
        <v>209</v>
      </c>
      <c r="D1214" s="44">
        <f>IF($B1214&lt;Input!$C$22,"n.m.",IF($B1214=Input!$C$22,100,100*(1+(C1214/INDEX(C$18:C$1845,MATCH(Input!$C$22,$B$18:$B$1845,0))-1))))</f>
        <v>209</v>
      </c>
      <c r="E1214" s="52">
        <f t="shared" si="55"/>
        <v>-4.761904761904745E-3</v>
      </c>
      <c r="F1214" s="164">
        <v>220590</v>
      </c>
      <c r="G1214" s="163">
        <v>5090</v>
      </c>
      <c r="H1214" s="48">
        <f>IF($B1214&lt;Input!$C$22,"n.m.",IF($B1214=Input!$C$22,100,100*(1+(G1214/INDEX(G$18:G$1845,MATCH(Input!$C$22,$B$18:$B$1845,0))-1))))</f>
        <v>127.25</v>
      </c>
      <c r="I1214" s="46">
        <f t="shared" si="54"/>
        <v>-1.9607843137254832E-3</v>
      </c>
      <c r="J1214" s="50">
        <f>IF($B1214&gt;=Input!$C$22,100,"n.m.")</f>
        <v>100</v>
      </c>
    </row>
    <row r="1215" spans="2:10" x14ac:dyDescent="0.15">
      <c r="B1215" s="33">
        <f t="shared" si="56"/>
        <v>42999</v>
      </c>
      <c r="C1215" s="160">
        <v>210</v>
      </c>
      <c r="D1215" s="44">
        <f>IF($B1215&lt;Input!$C$22,"n.m.",IF($B1215=Input!$C$22,100,100*(1+(C1215/INDEX(C$18:C$1845,MATCH(Input!$C$22,$B$18:$B$1845,0))-1))))</f>
        <v>210</v>
      </c>
      <c r="E1215" s="52">
        <f t="shared" si="55"/>
        <v>-4.7393364928910442E-3</v>
      </c>
      <c r="F1215" s="164">
        <v>309598</v>
      </c>
      <c r="G1215" s="163">
        <v>5100</v>
      </c>
      <c r="H1215" s="48">
        <f>IF($B1215&lt;Input!$C$22,"n.m.",IF($B1215=Input!$C$22,100,100*(1+(G1215/INDEX(G$18:G$1845,MATCH(Input!$C$22,$B$18:$B$1845,0))-1))))</f>
        <v>127.49999999999999</v>
      </c>
      <c r="I1215" s="46">
        <f t="shared" si="54"/>
        <v>-1.9569471624266699E-3</v>
      </c>
      <c r="J1215" s="50">
        <f>IF($B1215&gt;=Input!$C$22,100,"n.m.")</f>
        <v>100</v>
      </c>
    </row>
    <row r="1216" spans="2:10" x14ac:dyDescent="0.15">
      <c r="B1216" s="33">
        <f t="shared" si="56"/>
        <v>42998</v>
      </c>
      <c r="C1216" s="160">
        <v>211</v>
      </c>
      <c r="D1216" s="44">
        <f>IF($B1216&lt;Input!$C$22,"n.m.",IF($B1216=Input!$C$22,100,100*(1+(C1216/INDEX(C$18:C$1845,MATCH(Input!$C$22,$B$18:$B$1845,0))-1))))</f>
        <v>211</v>
      </c>
      <c r="E1216" s="52">
        <f t="shared" si="55"/>
        <v>-4.7169811320755262E-3</v>
      </c>
      <c r="F1216" s="164">
        <v>318542</v>
      </c>
      <c r="G1216" s="163">
        <v>5110</v>
      </c>
      <c r="H1216" s="48">
        <f>IF($B1216&lt;Input!$C$22,"n.m.",IF($B1216=Input!$C$22,100,100*(1+(G1216/INDEX(G$18:G$1845,MATCH(Input!$C$22,$B$18:$B$1845,0))-1))))</f>
        <v>127.75000000000001</v>
      </c>
      <c r="I1216" s="46">
        <f t="shared" si="54"/>
        <v>-1.953125E-3</v>
      </c>
      <c r="J1216" s="50">
        <f>IF($B1216&gt;=Input!$C$22,100,"n.m.")</f>
        <v>100</v>
      </c>
    </row>
    <row r="1217" spans="2:10" x14ac:dyDescent="0.15">
      <c r="B1217" s="33">
        <f t="shared" si="56"/>
        <v>42997</v>
      </c>
      <c r="C1217" s="160">
        <v>212</v>
      </c>
      <c r="D1217" s="44">
        <f>IF($B1217&lt;Input!$C$22,"n.m.",IF($B1217=Input!$C$22,100,100*(1+(C1217/INDEX(C$18:C$1845,MATCH(Input!$C$22,$B$18:$B$1845,0))-1))))</f>
        <v>212</v>
      </c>
      <c r="E1217" s="52">
        <f t="shared" si="55"/>
        <v>-4.6948356807511304E-3</v>
      </c>
      <c r="F1217" s="164">
        <v>326429</v>
      </c>
      <c r="G1217" s="163">
        <v>5120</v>
      </c>
      <c r="H1217" s="48">
        <f>IF($B1217&lt;Input!$C$22,"n.m.",IF($B1217=Input!$C$22,100,100*(1+(G1217/INDEX(G$18:G$1845,MATCH(Input!$C$22,$B$18:$B$1845,0))-1))))</f>
        <v>128</v>
      </c>
      <c r="I1217" s="46">
        <f t="shared" si="54"/>
        <v>-1.9493177387914784E-3</v>
      </c>
      <c r="J1217" s="50">
        <f>IF($B1217&gt;=Input!$C$22,100,"n.m.")</f>
        <v>100</v>
      </c>
    </row>
    <row r="1218" spans="2:10" x14ac:dyDescent="0.15">
      <c r="B1218" s="33">
        <f t="shared" si="56"/>
        <v>42996</v>
      </c>
      <c r="C1218" s="160">
        <v>213</v>
      </c>
      <c r="D1218" s="44">
        <f>IF($B1218&lt;Input!$C$22,"n.m.",IF($B1218=Input!$C$22,100,100*(1+(C1218/INDEX(C$18:C$1845,MATCH(Input!$C$22,$B$18:$B$1845,0))-1))))</f>
        <v>213</v>
      </c>
      <c r="E1218" s="52">
        <f t="shared" si="55"/>
        <v>-4.6728971962616273E-3</v>
      </c>
      <c r="F1218" s="164">
        <v>276837</v>
      </c>
      <c r="G1218" s="163">
        <v>5130</v>
      </c>
      <c r="H1218" s="48">
        <f>IF($B1218&lt;Input!$C$22,"n.m.",IF($B1218=Input!$C$22,100,100*(1+(G1218/INDEX(G$18:G$1845,MATCH(Input!$C$22,$B$18:$B$1845,0))-1))))</f>
        <v>128.25</v>
      </c>
      <c r="I1218" s="46">
        <f t="shared" si="54"/>
        <v>-1.9455252918287869E-3</v>
      </c>
      <c r="J1218" s="50">
        <f>IF($B1218&gt;=Input!$C$22,100,"n.m.")</f>
        <v>100</v>
      </c>
    </row>
    <row r="1219" spans="2:10" x14ac:dyDescent="0.15">
      <c r="B1219" s="33">
        <f t="shared" si="56"/>
        <v>42995</v>
      </c>
      <c r="C1219" s="160">
        <v>214</v>
      </c>
      <c r="D1219" s="44">
        <f>IF($B1219&lt;Input!$C$22,"n.m.",IF($B1219=Input!$C$22,100,100*(1+(C1219/INDEX(C$18:C$1845,MATCH(Input!$C$22,$B$18:$B$1845,0))-1))))</f>
        <v>214</v>
      </c>
      <c r="E1219" s="52">
        <f t="shared" si="55"/>
        <v>-4.6511627906976605E-3</v>
      </c>
      <c r="F1219" s="164">
        <v>492200</v>
      </c>
      <c r="G1219" s="163">
        <v>5140</v>
      </c>
      <c r="H1219" s="48">
        <f>IF($B1219&lt;Input!$C$22,"n.m.",IF($B1219=Input!$C$22,100,100*(1+(G1219/INDEX(G$18:G$1845,MATCH(Input!$C$22,$B$18:$B$1845,0))-1))))</f>
        <v>128.5</v>
      </c>
      <c r="I1219" s="46">
        <f t="shared" si="54"/>
        <v>-1.9417475728155109E-3</v>
      </c>
      <c r="J1219" s="50">
        <f>IF($B1219&gt;=Input!$C$22,100,"n.m.")</f>
        <v>100</v>
      </c>
    </row>
    <row r="1220" spans="2:10" x14ac:dyDescent="0.15">
      <c r="B1220" s="33">
        <f t="shared" si="56"/>
        <v>42994</v>
      </c>
      <c r="C1220" s="160">
        <v>215</v>
      </c>
      <c r="D1220" s="44">
        <f>IF($B1220&lt;Input!$C$22,"n.m.",IF($B1220=Input!$C$22,100,100*(1+(C1220/INDEX(C$18:C$1845,MATCH(Input!$C$22,$B$18:$B$1845,0))-1))))</f>
        <v>215</v>
      </c>
      <c r="E1220" s="52">
        <f t="shared" si="55"/>
        <v>-4.6296296296296502E-3</v>
      </c>
      <c r="F1220" s="164">
        <v>290996</v>
      </c>
      <c r="G1220" s="163">
        <v>5150</v>
      </c>
      <c r="H1220" s="48">
        <f>IF($B1220&lt;Input!$C$22,"n.m.",IF($B1220=Input!$C$22,100,100*(1+(G1220/INDEX(G$18:G$1845,MATCH(Input!$C$22,$B$18:$B$1845,0))-1))))</f>
        <v>128.75</v>
      </c>
      <c r="I1220" s="46">
        <f t="shared" si="54"/>
        <v>-1.9379844961240345E-3</v>
      </c>
      <c r="J1220" s="50">
        <f>IF($B1220&gt;=Input!$C$22,100,"n.m.")</f>
        <v>100</v>
      </c>
    </row>
    <row r="1221" spans="2:10" x14ac:dyDescent="0.15">
      <c r="B1221" s="33">
        <f t="shared" si="56"/>
        <v>42993</v>
      </c>
      <c r="C1221" s="160">
        <v>216</v>
      </c>
      <c r="D1221" s="44">
        <f>IF($B1221&lt;Input!$C$22,"n.m.",IF($B1221=Input!$C$22,100,100*(1+(C1221/INDEX(C$18:C$1845,MATCH(Input!$C$22,$B$18:$B$1845,0))-1))))</f>
        <v>216</v>
      </c>
      <c r="E1221" s="52">
        <f t="shared" si="55"/>
        <v>-4.6082949308755561E-3</v>
      </c>
      <c r="F1221" s="164">
        <v>273913</v>
      </c>
      <c r="G1221" s="163">
        <v>5160</v>
      </c>
      <c r="H1221" s="48">
        <f>IF($B1221&lt;Input!$C$22,"n.m.",IF($B1221=Input!$C$22,100,100*(1+(G1221/INDEX(G$18:G$1845,MATCH(Input!$C$22,$B$18:$B$1845,0))-1))))</f>
        <v>129</v>
      </c>
      <c r="I1221" s="46">
        <f t="shared" si="54"/>
        <v>-1.9342359767892114E-3</v>
      </c>
      <c r="J1221" s="50">
        <f>IF($B1221&gt;=Input!$C$22,100,"n.m.")</f>
        <v>100</v>
      </c>
    </row>
    <row r="1222" spans="2:10" x14ac:dyDescent="0.15">
      <c r="B1222" s="33">
        <f t="shared" si="56"/>
        <v>42992</v>
      </c>
      <c r="C1222" s="160">
        <v>217</v>
      </c>
      <c r="D1222" s="44">
        <f>IF($B1222&lt;Input!$C$22,"n.m.",IF($B1222=Input!$C$22,100,100*(1+(C1222/INDEX(C$18:C$1845,MATCH(Input!$C$22,$B$18:$B$1845,0))-1))))</f>
        <v>217</v>
      </c>
      <c r="E1222" s="52">
        <f t="shared" si="55"/>
        <v>-4.5871559633027248E-3</v>
      </c>
      <c r="F1222" s="164">
        <v>474941</v>
      </c>
      <c r="G1222" s="163">
        <v>5170</v>
      </c>
      <c r="H1222" s="48">
        <f>IF($B1222&lt;Input!$C$22,"n.m.",IF($B1222=Input!$C$22,100,100*(1+(G1222/INDEX(G$18:G$1845,MATCH(Input!$C$22,$B$18:$B$1845,0))-1))))</f>
        <v>129.25</v>
      </c>
      <c r="I1222" s="46">
        <f t="shared" si="54"/>
        <v>-1.9305019305019266E-3</v>
      </c>
      <c r="J1222" s="50">
        <f>IF($B1222&gt;=Input!$C$22,100,"n.m.")</f>
        <v>100</v>
      </c>
    </row>
    <row r="1223" spans="2:10" x14ac:dyDescent="0.15">
      <c r="B1223" s="33">
        <f t="shared" si="56"/>
        <v>42991</v>
      </c>
      <c r="C1223" s="160">
        <v>218</v>
      </c>
      <c r="D1223" s="44">
        <f>IF($B1223&lt;Input!$C$22,"n.m.",IF($B1223=Input!$C$22,100,100*(1+(C1223/INDEX(C$18:C$1845,MATCH(Input!$C$22,$B$18:$B$1845,0))-1))))</f>
        <v>218.00000000000003</v>
      </c>
      <c r="E1223" s="52">
        <f t="shared" si="55"/>
        <v>-4.5662100456621557E-3</v>
      </c>
      <c r="F1223" s="164">
        <v>211933</v>
      </c>
      <c r="G1223" s="163">
        <v>5180</v>
      </c>
      <c r="H1223" s="48">
        <f>IF($B1223&lt;Input!$C$22,"n.m.",IF($B1223=Input!$C$22,100,100*(1+(G1223/INDEX(G$18:G$1845,MATCH(Input!$C$22,$B$18:$B$1845,0))-1))))</f>
        <v>129.5</v>
      </c>
      <c r="I1223" s="46">
        <f t="shared" si="54"/>
        <v>-1.9267822736031004E-3</v>
      </c>
      <c r="J1223" s="50">
        <f>IF($B1223&gt;=Input!$C$22,100,"n.m.")</f>
        <v>100</v>
      </c>
    </row>
    <row r="1224" spans="2:10" x14ac:dyDescent="0.15">
      <c r="B1224" s="33">
        <f t="shared" si="56"/>
        <v>42990</v>
      </c>
      <c r="C1224" s="160">
        <v>219</v>
      </c>
      <c r="D1224" s="44">
        <f>IF($B1224&lt;Input!$C$22,"n.m.",IF($B1224=Input!$C$22,100,100*(1+(C1224/INDEX(C$18:C$1845,MATCH(Input!$C$22,$B$18:$B$1845,0))-1))))</f>
        <v>219</v>
      </c>
      <c r="E1224" s="52">
        <f t="shared" si="55"/>
        <v>-4.5454545454545192E-3</v>
      </c>
      <c r="F1224" s="164">
        <v>278105</v>
      </c>
      <c r="G1224" s="163">
        <v>5190</v>
      </c>
      <c r="H1224" s="48">
        <f>IF($B1224&lt;Input!$C$22,"n.m.",IF($B1224=Input!$C$22,100,100*(1+(G1224/INDEX(G$18:G$1845,MATCH(Input!$C$22,$B$18:$B$1845,0))-1))))</f>
        <v>129.75</v>
      </c>
      <c r="I1224" s="46">
        <f t="shared" si="54"/>
        <v>-1.9230769230769162E-3</v>
      </c>
      <c r="J1224" s="50">
        <f>IF($B1224&gt;=Input!$C$22,100,"n.m.")</f>
        <v>100</v>
      </c>
    </row>
    <row r="1225" spans="2:10" x14ac:dyDescent="0.15">
      <c r="B1225" s="33">
        <f t="shared" si="56"/>
        <v>42989</v>
      </c>
      <c r="C1225" s="160">
        <v>220</v>
      </c>
      <c r="D1225" s="44">
        <f>IF($B1225&lt;Input!$C$22,"n.m.",IF($B1225=Input!$C$22,100,100*(1+(C1225/INDEX(C$18:C$1845,MATCH(Input!$C$22,$B$18:$B$1845,0))-1))))</f>
        <v>220.00000000000003</v>
      </c>
      <c r="E1225" s="52">
        <f t="shared" si="55"/>
        <v>-4.5248868778280382E-3</v>
      </c>
      <c r="F1225" s="164">
        <v>495290</v>
      </c>
      <c r="G1225" s="163">
        <v>5200</v>
      </c>
      <c r="H1225" s="48">
        <f>IF($B1225&lt;Input!$C$22,"n.m.",IF($B1225=Input!$C$22,100,100*(1+(G1225/INDEX(G$18:G$1845,MATCH(Input!$C$22,$B$18:$B$1845,0))-1))))</f>
        <v>130</v>
      </c>
      <c r="I1225" s="46">
        <f t="shared" si="54"/>
        <v>-1.9193857965451588E-3</v>
      </c>
      <c r="J1225" s="50">
        <f>IF($B1225&gt;=Input!$C$22,100,"n.m.")</f>
        <v>100</v>
      </c>
    </row>
    <row r="1226" spans="2:10" x14ac:dyDescent="0.15">
      <c r="B1226" s="33">
        <f t="shared" si="56"/>
        <v>42988</v>
      </c>
      <c r="C1226" s="160">
        <v>221</v>
      </c>
      <c r="D1226" s="44">
        <f>IF($B1226&lt;Input!$C$22,"n.m.",IF($B1226=Input!$C$22,100,100*(1+(C1226/INDEX(C$18:C$1845,MATCH(Input!$C$22,$B$18:$B$1845,0))-1))))</f>
        <v>221</v>
      </c>
      <c r="E1226" s="52">
        <f t="shared" si="55"/>
        <v>-4.5045045045044585E-3</v>
      </c>
      <c r="F1226" s="164">
        <v>331948</v>
      </c>
      <c r="G1226" s="163">
        <v>5210</v>
      </c>
      <c r="H1226" s="48">
        <f>IF($B1226&lt;Input!$C$22,"n.m.",IF($B1226=Input!$C$22,100,100*(1+(G1226/INDEX(G$18:G$1845,MATCH(Input!$C$22,$B$18:$B$1845,0))-1))))</f>
        <v>130.25</v>
      </c>
      <c r="I1226" s="46">
        <f t="shared" si="54"/>
        <v>-1.9157088122605526E-3</v>
      </c>
      <c r="J1226" s="50">
        <f>IF($B1226&gt;=Input!$C$22,100,"n.m.")</f>
        <v>100</v>
      </c>
    </row>
    <row r="1227" spans="2:10" x14ac:dyDescent="0.15">
      <c r="B1227" s="33">
        <f t="shared" si="56"/>
        <v>42987</v>
      </c>
      <c r="C1227" s="160">
        <v>222</v>
      </c>
      <c r="D1227" s="44">
        <f>IF($B1227&lt;Input!$C$22,"n.m.",IF($B1227=Input!$C$22,100,100*(1+(C1227/INDEX(C$18:C$1845,MATCH(Input!$C$22,$B$18:$B$1845,0))-1))))</f>
        <v>222.00000000000003</v>
      </c>
      <c r="E1227" s="52">
        <f t="shared" si="55"/>
        <v>-4.484304932735439E-3</v>
      </c>
      <c r="F1227" s="164">
        <v>280072</v>
      </c>
      <c r="G1227" s="163">
        <v>5220</v>
      </c>
      <c r="H1227" s="48">
        <f>IF($B1227&lt;Input!$C$22,"n.m.",IF($B1227=Input!$C$22,100,100*(1+(G1227/INDEX(G$18:G$1845,MATCH(Input!$C$22,$B$18:$B$1845,0))-1))))</f>
        <v>130.5</v>
      </c>
      <c r="I1227" s="46">
        <f t="shared" si="54"/>
        <v>-1.9120458891013214E-3</v>
      </c>
      <c r="J1227" s="50">
        <f>IF($B1227&gt;=Input!$C$22,100,"n.m.")</f>
        <v>100</v>
      </c>
    </row>
    <row r="1228" spans="2:10" x14ac:dyDescent="0.15">
      <c r="B1228" s="33">
        <f t="shared" si="56"/>
        <v>42986</v>
      </c>
      <c r="C1228" s="160">
        <v>223</v>
      </c>
      <c r="D1228" s="44">
        <f>IF($B1228&lt;Input!$C$22,"n.m.",IF($B1228=Input!$C$22,100,100*(1+(C1228/INDEX(C$18:C$1845,MATCH(Input!$C$22,$B$18:$B$1845,0))-1))))</f>
        <v>223</v>
      </c>
      <c r="E1228" s="52">
        <f t="shared" si="55"/>
        <v>-4.4642857142856984E-3</v>
      </c>
      <c r="F1228" s="164">
        <v>273770</v>
      </c>
      <c r="G1228" s="163">
        <v>5230</v>
      </c>
      <c r="H1228" s="48">
        <f>IF($B1228&lt;Input!$C$22,"n.m.",IF($B1228=Input!$C$22,100,100*(1+(G1228/INDEX(G$18:G$1845,MATCH(Input!$C$22,$B$18:$B$1845,0))-1))))</f>
        <v>130.75</v>
      </c>
      <c r="I1228" s="46">
        <f t="shared" si="54"/>
        <v>-1.9083969465648609E-3</v>
      </c>
      <c r="J1228" s="50">
        <f>IF($B1228&gt;=Input!$C$22,100,"n.m.")</f>
        <v>100</v>
      </c>
    </row>
    <row r="1229" spans="2:10" x14ac:dyDescent="0.15">
      <c r="B1229" s="33">
        <f t="shared" si="56"/>
        <v>42985</v>
      </c>
      <c r="C1229" s="160">
        <v>224</v>
      </c>
      <c r="D1229" s="44">
        <f>IF($B1229&lt;Input!$C$22,"n.m.",IF($B1229=Input!$C$22,100,100*(1+(C1229/INDEX(C$18:C$1845,MATCH(Input!$C$22,$B$18:$B$1845,0))-1))))</f>
        <v>224.00000000000003</v>
      </c>
      <c r="E1229" s="52">
        <f t="shared" si="55"/>
        <v>-4.4444444444444731E-3</v>
      </c>
      <c r="F1229" s="164">
        <v>299224</v>
      </c>
      <c r="G1229" s="163">
        <v>5240</v>
      </c>
      <c r="H1229" s="48">
        <f>IF($B1229&lt;Input!$C$22,"n.m.",IF($B1229=Input!$C$22,100,100*(1+(G1229/INDEX(G$18:G$1845,MATCH(Input!$C$22,$B$18:$B$1845,0))-1))))</f>
        <v>131</v>
      </c>
      <c r="I1229" s="46">
        <f t="shared" si="54"/>
        <v>-1.9047619047618536E-3</v>
      </c>
      <c r="J1229" s="50">
        <f>IF($B1229&gt;=Input!$C$22,100,"n.m.")</f>
        <v>100</v>
      </c>
    </row>
    <row r="1230" spans="2:10" x14ac:dyDescent="0.15">
      <c r="B1230" s="33">
        <f t="shared" si="56"/>
        <v>42984</v>
      </c>
      <c r="C1230" s="160">
        <v>225</v>
      </c>
      <c r="D1230" s="44">
        <f>IF($B1230&lt;Input!$C$22,"n.m.",IF($B1230=Input!$C$22,100,100*(1+(C1230/INDEX(C$18:C$1845,MATCH(Input!$C$22,$B$18:$B$1845,0))-1))))</f>
        <v>225</v>
      </c>
      <c r="E1230" s="52">
        <f t="shared" si="55"/>
        <v>-4.4247787610619538E-3</v>
      </c>
      <c r="F1230" s="164">
        <v>424281</v>
      </c>
      <c r="G1230" s="163">
        <v>5250</v>
      </c>
      <c r="H1230" s="48">
        <f>IF($B1230&lt;Input!$C$22,"n.m.",IF($B1230=Input!$C$22,100,100*(1+(G1230/INDEX(G$18:G$1845,MATCH(Input!$C$22,$B$18:$B$1845,0))-1))))</f>
        <v>131.25</v>
      </c>
      <c r="I1230" s="46">
        <f t="shared" si="54"/>
        <v>-1.9011406844106071E-3</v>
      </c>
      <c r="J1230" s="50">
        <f>IF($B1230&gt;=Input!$C$22,100,"n.m.")</f>
        <v>100</v>
      </c>
    </row>
    <row r="1231" spans="2:10" x14ac:dyDescent="0.15">
      <c r="B1231" s="33">
        <f t="shared" si="56"/>
        <v>42983</v>
      </c>
      <c r="C1231" s="160">
        <v>226</v>
      </c>
      <c r="D1231" s="44">
        <f>IF($B1231&lt;Input!$C$22,"n.m.",IF($B1231=Input!$C$22,100,100*(1+(C1231/INDEX(C$18:C$1845,MATCH(Input!$C$22,$B$18:$B$1845,0))-1))))</f>
        <v>225.99999999999997</v>
      </c>
      <c r="E1231" s="52">
        <f t="shared" si="55"/>
        <v>-4.405286343612369E-3</v>
      </c>
      <c r="F1231" s="164">
        <v>207291</v>
      </c>
      <c r="G1231" s="163">
        <v>5260</v>
      </c>
      <c r="H1231" s="48">
        <f>IF($B1231&lt;Input!$C$22,"n.m.",IF($B1231=Input!$C$22,100,100*(1+(G1231/INDEX(G$18:G$1845,MATCH(Input!$C$22,$B$18:$B$1845,0))-1))))</f>
        <v>131.5</v>
      </c>
      <c r="I1231" s="46">
        <f t="shared" si="54"/>
        <v>-1.8975332068311701E-3</v>
      </c>
      <c r="J1231" s="50">
        <f>IF($B1231&gt;=Input!$C$22,100,"n.m.")</f>
        <v>100</v>
      </c>
    </row>
    <row r="1232" spans="2:10" x14ac:dyDescent="0.15">
      <c r="B1232" s="33">
        <f t="shared" si="56"/>
        <v>42982</v>
      </c>
      <c r="C1232" s="160">
        <v>227</v>
      </c>
      <c r="D1232" s="44">
        <f>IF($B1232&lt;Input!$C$22,"n.m.",IF($B1232=Input!$C$22,100,100*(1+(C1232/INDEX(C$18:C$1845,MATCH(Input!$C$22,$B$18:$B$1845,0))-1))))</f>
        <v>227</v>
      </c>
      <c r="E1232" s="52">
        <f t="shared" si="55"/>
        <v>-4.3859649122807154E-3</v>
      </c>
      <c r="F1232" s="164">
        <v>321237</v>
      </c>
      <c r="G1232" s="163">
        <v>5270</v>
      </c>
      <c r="H1232" s="48">
        <f>IF($B1232&lt;Input!$C$22,"n.m.",IF($B1232=Input!$C$22,100,100*(1+(G1232/INDEX(G$18:G$1845,MATCH(Input!$C$22,$B$18:$B$1845,0))-1))))</f>
        <v>131.75</v>
      </c>
      <c r="I1232" s="46">
        <f t="shared" si="54"/>
        <v>-1.8939393939394478E-3</v>
      </c>
      <c r="J1232" s="50">
        <f>IF($B1232&gt;=Input!$C$22,100,"n.m.")</f>
        <v>100</v>
      </c>
    </row>
    <row r="1233" spans="2:10" x14ac:dyDescent="0.15">
      <c r="B1233" s="33">
        <f t="shared" si="56"/>
        <v>42981</v>
      </c>
      <c r="C1233" s="160">
        <v>228</v>
      </c>
      <c r="D1233" s="44">
        <f>IF($B1233&lt;Input!$C$22,"n.m.",IF($B1233=Input!$C$22,100,100*(1+(C1233/INDEX(C$18:C$1845,MATCH(Input!$C$22,$B$18:$B$1845,0))-1))))</f>
        <v>227.99999999999997</v>
      </c>
      <c r="E1233" s="52">
        <f t="shared" si="55"/>
        <v>-4.366812227074246E-3</v>
      </c>
      <c r="F1233" s="164">
        <v>213949</v>
      </c>
      <c r="G1233" s="163">
        <v>5280</v>
      </c>
      <c r="H1233" s="48">
        <f>IF($B1233&lt;Input!$C$22,"n.m.",IF($B1233=Input!$C$22,100,100*(1+(G1233/INDEX(G$18:G$1845,MATCH(Input!$C$22,$B$18:$B$1845,0))-1))))</f>
        <v>132</v>
      </c>
      <c r="I1233" s="46">
        <f t="shared" si="54"/>
        <v>-1.890359168241984E-3</v>
      </c>
      <c r="J1233" s="50">
        <f>IF($B1233&gt;=Input!$C$22,100,"n.m.")</f>
        <v>100</v>
      </c>
    </row>
    <row r="1234" spans="2:10" x14ac:dyDescent="0.15">
      <c r="B1234" s="33">
        <f t="shared" si="56"/>
        <v>42980</v>
      </c>
      <c r="C1234" s="160">
        <v>229</v>
      </c>
      <c r="D1234" s="44">
        <f>IF($B1234&lt;Input!$C$22,"n.m.",IF($B1234=Input!$C$22,100,100*(1+(C1234/INDEX(C$18:C$1845,MATCH(Input!$C$22,$B$18:$B$1845,0))-1))))</f>
        <v>229</v>
      </c>
      <c r="E1234" s="52">
        <f t="shared" si="55"/>
        <v>-4.3478260869564966E-3</v>
      </c>
      <c r="F1234" s="164">
        <v>364923</v>
      </c>
      <c r="G1234" s="163">
        <v>5290</v>
      </c>
      <c r="H1234" s="48">
        <f>IF($B1234&lt;Input!$C$22,"n.m.",IF($B1234=Input!$C$22,100,100*(1+(G1234/INDEX(G$18:G$1845,MATCH(Input!$C$22,$B$18:$B$1845,0))-1))))</f>
        <v>132.25</v>
      </c>
      <c r="I1234" s="46">
        <f t="shared" ref="I1234:I1297" si="57">G1234/G1235-1</f>
        <v>-1.8867924528301883E-3</v>
      </c>
      <c r="J1234" s="50">
        <f>IF($B1234&gt;=Input!$C$22,100,"n.m.")</f>
        <v>100</v>
      </c>
    </row>
    <row r="1235" spans="2:10" x14ac:dyDescent="0.15">
      <c r="B1235" s="33">
        <f t="shared" si="56"/>
        <v>42979</v>
      </c>
      <c r="C1235" s="160">
        <v>230</v>
      </c>
      <c r="D1235" s="44">
        <f>IF($B1235&lt;Input!$C$22,"n.m.",IF($B1235=Input!$C$22,100,100*(1+(C1235/INDEX(C$18:C$1845,MATCH(Input!$C$22,$B$18:$B$1845,0))-1))))</f>
        <v>229.99999999999997</v>
      </c>
      <c r="E1235" s="52">
        <f t="shared" ref="E1235:E1298" si="58">C1235/C1236-1</f>
        <v>-4.3290043290042934E-3</v>
      </c>
      <c r="F1235" s="164">
        <v>338009</v>
      </c>
      <c r="G1235" s="163">
        <v>5300</v>
      </c>
      <c r="H1235" s="48">
        <f>IF($B1235&lt;Input!$C$22,"n.m.",IF($B1235=Input!$C$22,100,100*(1+(G1235/INDEX(G$18:G$1845,MATCH(Input!$C$22,$B$18:$B$1845,0))-1))))</f>
        <v>132.5</v>
      </c>
      <c r="I1235" s="46">
        <f t="shared" si="57"/>
        <v>-1.8832391713747842E-3</v>
      </c>
      <c r="J1235" s="50">
        <f>IF($B1235&gt;=Input!$C$22,100,"n.m.")</f>
        <v>100</v>
      </c>
    </row>
    <row r="1236" spans="2:10" x14ac:dyDescent="0.15">
      <c r="B1236" s="33">
        <f t="shared" ref="B1236:B1299" si="59">B1235-1</f>
        <v>42978</v>
      </c>
      <c r="C1236" s="160">
        <v>231</v>
      </c>
      <c r="D1236" s="44">
        <f>IF($B1236&lt;Input!$C$22,"n.m.",IF($B1236=Input!$C$22,100,100*(1+(C1236/INDEX(C$18:C$1845,MATCH(Input!$C$22,$B$18:$B$1845,0))-1))))</f>
        <v>231</v>
      </c>
      <c r="E1236" s="52">
        <f t="shared" si="58"/>
        <v>-4.3103448275861878E-3</v>
      </c>
      <c r="F1236" s="164">
        <v>203033</v>
      </c>
      <c r="G1236" s="163">
        <v>5310</v>
      </c>
      <c r="H1236" s="48">
        <f>IF($B1236&lt;Input!$C$22,"n.m.",IF($B1236=Input!$C$22,100,100*(1+(G1236/INDEX(G$18:G$1845,MATCH(Input!$C$22,$B$18:$B$1845,0))-1))))</f>
        <v>132.75</v>
      </c>
      <c r="I1236" s="46">
        <f t="shared" si="57"/>
        <v>-1.879699248120259E-3</v>
      </c>
      <c r="J1236" s="50">
        <f>IF($B1236&gt;=Input!$C$22,100,"n.m.")</f>
        <v>100</v>
      </c>
    </row>
    <row r="1237" spans="2:10" x14ac:dyDescent="0.15">
      <c r="B1237" s="33">
        <f t="shared" si="59"/>
        <v>42977</v>
      </c>
      <c r="C1237" s="160">
        <v>232</v>
      </c>
      <c r="D1237" s="44">
        <f>IF($B1237&lt;Input!$C$22,"n.m.",IF($B1237=Input!$C$22,100,100*(1+(C1237/INDEX(C$18:C$1845,MATCH(Input!$C$22,$B$18:$B$1845,0))-1))))</f>
        <v>231.99999999999997</v>
      </c>
      <c r="E1237" s="52">
        <f t="shared" si="58"/>
        <v>-4.2918454935622075E-3</v>
      </c>
      <c r="F1237" s="164">
        <v>219724</v>
      </c>
      <c r="G1237" s="163">
        <v>5320</v>
      </c>
      <c r="H1237" s="48">
        <f>IF($B1237&lt;Input!$C$22,"n.m.",IF($B1237=Input!$C$22,100,100*(1+(G1237/INDEX(G$18:G$1845,MATCH(Input!$C$22,$B$18:$B$1845,0))-1))))</f>
        <v>133</v>
      </c>
      <c r="I1237" s="46">
        <f t="shared" si="57"/>
        <v>-1.8761726078799779E-3</v>
      </c>
      <c r="J1237" s="50">
        <f>IF($B1237&gt;=Input!$C$22,100,"n.m.")</f>
        <v>100</v>
      </c>
    </row>
    <row r="1238" spans="2:10" x14ac:dyDescent="0.15">
      <c r="B1238" s="33">
        <f t="shared" si="59"/>
        <v>42976</v>
      </c>
      <c r="C1238" s="160">
        <v>233</v>
      </c>
      <c r="D1238" s="44">
        <f>IF($B1238&lt;Input!$C$22,"n.m.",IF($B1238=Input!$C$22,100,100*(1+(C1238/INDEX(C$18:C$1845,MATCH(Input!$C$22,$B$18:$B$1845,0))-1))))</f>
        <v>233</v>
      </c>
      <c r="E1238" s="52">
        <f t="shared" si="58"/>
        <v>-4.2735042735042583E-3</v>
      </c>
      <c r="F1238" s="164">
        <v>441065</v>
      </c>
      <c r="G1238" s="163">
        <v>5330</v>
      </c>
      <c r="H1238" s="48">
        <f>IF($B1238&lt;Input!$C$22,"n.m.",IF($B1238=Input!$C$22,100,100*(1+(G1238/INDEX(G$18:G$1845,MATCH(Input!$C$22,$B$18:$B$1845,0))-1))))</f>
        <v>133.25</v>
      </c>
      <c r="I1238" s="46">
        <f t="shared" si="57"/>
        <v>-1.8726591760299671E-3</v>
      </c>
      <c r="J1238" s="50">
        <f>IF($B1238&gt;=Input!$C$22,100,"n.m.")</f>
        <v>100</v>
      </c>
    </row>
    <row r="1239" spans="2:10" x14ac:dyDescent="0.15">
      <c r="B1239" s="33">
        <f t="shared" si="59"/>
        <v>42975</v>
      </c>
      <c r="C1239" s="160">
        <v>234</v>
      </c>
      <c r="D1239" s="44">
        <f>IF($B1239&lt;Input!$C$22,"n.m.",IF($B1239=Input!$C$22,100,100*(1+(C1239/INDEX(C$18:C$1845,MATCH(Input!$C$22,$B$18:$B$1845,0))-1))))</f>
        <v>234</v>
      </c>
      <c r="E1239" s="52">
        <f t="shared" si="58"/>
        <v>-4.2553191489361764E-3</v>
      </c>
      <c r="F1239" s="164">
        <v>334941</v>
      </c>
      <c r="G1239" s="163">
        <v>5340</v>
      </c>
      <c r="H1239" s="48">
        <f>IF($B1239&lt;Input!$C$22,"n.m.",IF($B1239=Input!$C$22,100,100*(1+(G1239/INDEX(G$18:G$1845,MATCH(Input!$C$22,$B$18:$B$1845,0))-1))))</f>
        <v>133.5</v>
      </c>
      <c r="I1239" s="46">
        <f t="shared" si="57"/>
        <v>-1.8691588785046953E-3</v>
      </c>
      <c r="J1239" s="50">
        <f>IF($B1239&gt;=Input!$C$22,100,"n.m.")</f>
        <v>100</v>
      </c>
    </row>
    <row r="1240" spans="2:10" x14ac:dyDescent="0.15">
      <c r="B1240" s="33">
        <f t="shared" si="59"/>
        <v>42974</v>
      </c>
      <c r="C1240" s="160">
        <v>235</v>
      </c>
      <c r="D1240" s="44">
        <f>IF($B1240&lt;Input!$C$22,"n.m.",IF($B1240=Input!$C$22,100,100*(1+(C1240/INDEX(C$18:C$1845,MATCH(Input!$C$22,$B$18:$B$1845,0))-1))))</f>
        <v>235</v>
      </c>
      <c r="E1240" s="52">
        <f t="shared" si="58"/>
        <v>-4.237288135593209E-3</v>
      </c>
      <c r="F1240" s="164">
        <v>456915</v>
      </c>
      <c r="G1240" s="163">
        <v>5350</v>
      </c>
      <c r="H1240" s="48">
        <f>IF($B1240&lt;Input!$C$22,"n.m.",IF($B1240=Input!$C$22,100,100*(1+(G1240/INDEX(G$18:G$1845,MATCH(Input!$C$22,$B$18:$B$1845,0))-1))))</f>
        <v>133.75</v>
      </c>
      <c r="I1240" s="46">
        <f t="shared" si="57"/>
        <v>-1.8656716417910779E-3</v>
      </c>
      <c r="J1240" s="50">
        <f>IF($B1240&gt;=Input!$C$22,100,"n.m.")</f>
        <v>100</v>
      </c>
    </row>
    <row r="1241" spans="2:10" x14ac:dyDescent="0.15">
      <c r="B1241" s="33">
        <f t="shared" si="59"/>
        <v>42973</v>
      </c>
      <c r="C1241" s="160">
        <v>236</v>
      </c>
      <c r="D1241" s="44">
        <f>IF($B1241&lt;Input!$C$22,"n.m.",IF($B1241=Input!$C$22,100,100*(1+(C1241/INDEX(C$18:C$1845,MATCH(Input!$C$22,$B$18:$B$1845,0))-1))))</f>
        <v>236</v>
      </c>
      <c r="E1241" s="52">
        <f t="shared" si="58"/>
        <v>-4.2194092827003704E-3</v>
      </c>
      <c r="F1241" s="164">
        <v>325977</v>
      </c>
      <c r="G1241" s="163">
        <v>5360</v>
      </c>
      <c r="H1241" s="48">
        <f>IF($B1241&lt;Input!$C$22,"n.m.",IF($B1241=Input!$C$22,100,100*(1+(G1241/INDEX(G$18:G$1845,MATCH(Input!$C$22,$B$18:$B$1845,0))-1))))</f>
        <v>134</v>
      </c>
      <c r="I1241" s="46">
        <f t="shared" si="57"/>
        <v>-1.8621973929237035E-3</v>
      </c>
      <c r="J1241" s="50">
        <f>IF($B1241&gt;=Input!$C$22,100,"n.m.")</f>
        <v>100</v>
      </c>
    </row>
    <row r="1242" spans="2:10" x14ac:dyDescent="0.15">
      <c r="B1242" s="33">
        <f t="shared" si="59"/>
        <v>42972</v>
      </c>
      <c r="C1242" s="160">
        <v>237</v>
      </c>
      <c r="D1242" s="44">
        <f>IF($B1242&lt;Input!$C$22,"n.m.",IF($B1242=Input!$C$22,100,100*(1+(C1242/INDEX(C$18:C$1845,MATCH(Input!$C$22,$B$18:$B$1845,0))-1))))</f>
        <v>237</v>
      </c>
      <c r="E1242" s="52">
        <f t="shared" si="58"/>
        <v>-4.2016806722688926E-3</v>
      </c>
      <c r="F1242" s="164">
        <v>434720</v>
      </c>
      <c r="G1242" s="163">
        <v>5370</v>
      </c>
      <c r="H1242" s="48">
        <f>IF($B1242&lt;Input!$C$22,"n.m.",IF($B1242=Input!$C$22,100,100*(1+(G1242/INDEX(G$18:G$1845,MATCH(Input!$C$22,$B$18:$B$1845,0))-1))))</f>
        <v>134.25</v>
      </c>
      <c r="I1242" s="46">
        <f t="shared" si="57"/>
        <v>-1.8587360594795044E-3</v>
      </c>
      <c r="J1242" s="50">
        <f>IF($B1242&gt;=Input!$C$22,100,"n.m.")</f>
        <v>100</v>
      </c>
    </row>
    <row r="1243" spans="2:10" x14ac:dyDescent="0.15">
      <c r="B1243" s="33">
        <f t="shared" si="59"/>
        <v>42971</v>
      </c>
      <c r="C1243" s="160">
        <v>238</v>
      </c>
      <c r="D1243" s="44">
        <f>IF($B1243&lt;Input!$C$22,"n.m.",IF($B1243=Input!$C$22,100,100*(1+(C1243/INDEX(C$18:C$1845,MATCH(Input!$C$22,$B$18:$B$1845,0))-1))))</f>
        <v>238</v>
      </c>
      <c r="E1243" s="52">
        <f t="shared" si="58"/>
        <v>-4.1841004184099972E-3</v>
      </c>
      <c r="F1243" s="164">
        <v>409981</v>
      </c>
      <c r="G1243" s="163">
        <v>5380</v>
      </c>
      <c r="H1243" s="48">
        <f>IF($B1243&lt;Input!$C$22,"n.m.",IF($B1243=Input!$C$22,100,100*(1+(G1243/INDEX(G$18:G$1845,MATCH(Input!$C$22,$B$18:$B$1845,0))-1))))</f>
        <v>134.5</v>
      </c>
      <c r="I1243" s="46">
        <f t="shared" si="57"/>
        <v>-1.8552875695733162E-3</v>
      </c>
      <c r="J1243" s="50">
        <f>IF($B1243&gt;=Input!$C$22,100,"n.m.")</f>
        <v>100</v>
      </c>
    </row>
    <row r="1244" spans="2:10" x14ac:dyDescent="0.15">
      <c r="B1244" s="33">
        <f t="shared" si="59"/>
        <v>42970</v>
      </c>
      <c r="C1244" s="160">
        <v>239</v>
      </c>
      <c r="D1244" s="44">
        <f>IF($B1244&lt;Input!$C$22,"n.m.",IF($B1244=Input!$C$22,100,100*(1+(C1244/INDEX(C$18:C$1845,MATCH(Input!$C$22,$B$18:$B$1845,0))-1))))</f>
        <v>239</v>
      </c>
      <c r="E1244" s="52">
        <f t="shared" si="58"/>
        <v>-4.1666666666666519E-3</v>
      </c>
      <c r="F1244" s="164">
        <v>259945</v>
      </c>
      <c r="G1244" s="163">
        <v>5390</v>
      </c>
      <c r="H1244" s="48">
        <f>IF($B1244&lt;Input!$C$22,"n.m.",IF($B1244=Input!$C$22,100,100*(1+(G1244/INDEX(G$18:G$1845,MATCH(Input!$C$22,$B$18:$B$1845,0))-1))))</f>
        <v>134.75</v>
      </c>
      <c r="I1244" s="46">
        <f t="shared" si="57"/>
        <v>-1.8518518518518823E-3</v>
      </c>
      <c r="J1244" s="50">
        <f>IF($B1244&gt;=Input!$C$22,100,"n.m.")</f>
        <v>100</v>
      </c>
    </row>
    <row r="1245" spans="2:10" x14ac:dyDescent="0.15">
      <c r="B1245" s="33">
        <f t="shared" si="59"/>
        <v>42969</v>
      </c>
      <c r="C1245" s="160">
        <v>240</v>
      </c>
      <c r="D1245" s="44">
        <f>IF($B1245&lt;Input!$C$22,"n.m.",IF($B1245=Input!$C$22,100,100*(1+(C1245/INDEX(C$18:C$1845,MATCH(Input!$C$22,$B$18:$B$1845,0))-1))))</f>
        <v>240</v>
      </c>
      <c r="E1245" s="52">
        <f t="shared" si="58"/>
        <v>-4.1493775933609811E-3</v>
      </c>
      <c r="F1245" s="164">
        <v>241597</v>
      </c>
      <c r="G1245" s="163">
        <v>5400</v>
      </c>
      <c r="H1245" s="48">
        <f>IF($B1245&lt;Input!$C$22,"n.m.",IF($B1245=Input!$C$22,100,100*(1+(G1245/INDEX(G$18:G$1845,MATCH(Input!$C$22,$B$18:$B$1845,0))-1))))</f>
        <v>135</v>
      </c>
      <c r="I1245" s="46">
        <f t="shared" si="57"/>
        <v>-1.848428835489857E-3</v>
      </c>
      <c r="J1245" s="50">
        <f>IF($B1245&gt;=Input!$C$22,100,"n.m.")</f>
        <v>100</v>
      </c>
    </row>
    <row r="1246" spans="2:10" x14ac:dyDescent="0.15">
      <c r="B1246" s="33">
        <f t="shared" si="59"/>
        <v>42968</v>
      </c>
      <c r="C1246" s="160">
        <v>241</v>
      </c>
      <c r="D1246" s="44">
        <f>IF($B1246&lt;Input!$C$22,"n.m.",IF($B1246=Input!$C$22,100,100*(1+(C1246/INDEX(C$18:C$1845,MATCH(Input!$C$22,$B$18:$B$1845,0))-1))))</f>
        <v>241</v>
      </c>
      <c r="E1246" s="52">
        <f t="shared" si="58"/>
        <v>-4.1322314049586639E-3</v>
      </c>
      <c r="F1246" s="164">
        <v>290590</v>
      </c>
      <c r="G1246" s="163">
        <v>5410</v>
      </c>
      <c r="H1246" s="48">
        <f>IF($B1246&lt;Input!$C$22,"n.m.",IF($B1246=Input!$C$22,100,100*(1+(G1246/INDEX(G$18:G$1845,MATCH(Input!$C$22,$B$18:$B$1845,0))-1))))</f>
        <v>135.25</v>
      </c>
      <c r="I1246" s="46">
        <f t="shared" si="57"/>
        <v>-1.8450184501844769E-3</v>
      </c>
      <c r="J1246" s="50">
        <f>IF($B1246&gt;=Input!$C$22,100,"n.m.")</f>
        <v>100</v>
      </c>
    </row>
    <row r="1247" spans="2:10" x14ac:dyDescent="0.15">
      <c r="B1247" s="33">
        <f t="shared" si="59"/>
        <v>42967</v>
      </c>
      <c r="C1247" s="160">
        <v>242</v>
      </c>
      <c r="D1247" s="44">
        <f>IF($B1247&lt;Input!$C$22,"n.m.",IF($B1247=Input!$C$22,100,100*(1+(C1247/INDEX(C$18:C$1845,MATCH(Input!$C$22,$B$18:$B$1845,0))-1))))</f>
        <v>242</v>
      </c>
      <c r="E1247" s="52">
        <f t="shared" si="58"/>
        <v>-4.1152263374485409E-3</v>
      </c>
      <c r="F1247" s="164">
        <v>397579</v>
      </c>
      <c r="G1247" s="163">
        <v>5420</v>
      </c>
      <c r="H1247" s="48">
        <f>IF($B1247&lt;Input!$C$22,"n.m.",IF($B1247=Input!$C$22,100,100*(1+(G1247/INDEX(G$18:G$1845,MATCH(Input!$C$22,$B$18:$B$1845,0))-1))))</f>
        <v>135.5</v>
      </c>
      <c r="I1247" s="46">
        <f t="shared" si="57"/>
        <v>-1.8416206261510082E-3</v>
      </c>
      <c r="J1247" s="50">
        <f>IF($B1247&gt;=Input!$C$22,100,"n.m.")</f>
        <v>100</v>
      </c>
    </row>
    <row r="1248" spans="2:10" x14ac:dyDescent="0.15">
      <c r="B1248" s="33">
        <f t="shared" si="59"/>
        <v>42966</v>
      </c>
      <c r="C1248" s="160">
        <v>243</v>
      </c>
      <c r="D1248" s="44">
        <f>IF($B1248&lt;Input!$C$22,"n.m.",IF($B1248=Input!$C$22,100,100*(1+(C1248/INDEX(C$18:C$1845,MATCH(Input!$C$22,$B$18:$B$1845,0))-1))))</f>
        <v>243.00000000000003</v>
      </c>
      <c r="E1248" s="52">
        <f t="shared" si="58"/>
        <v>-4.098360655737654E-3</v>
      </c>
      <c r="F1248" s="164">
        <v>435662</v>
      </c>
      <c r="G1248" s="163">
        <v>5430</v>
      </c>
      <c r="H1248" s="48">
        <f>IF($B1248&lt;Input!$C$22,"n.m.",IF($B1248=Input!$C$22,100,100*(1+(G1248/INDEX(G$18:G$1845,MATCH(Input!$C$22,$B$18:$B$1845,0))-1))))</f>
        <v>135.75</v>
      </c>
      <c r="I1248" s="46">
        <f t="shared" si="57"/>
        <v>-1.8382352941176405E-3</v>
      </c>
      <c r="J1248" s="50">
        <f>IF($B1248&gt;=Input!$C$22,100,"n.m.")</f>
        <v>100</v>
      </c>
    </row>
    <row r="1249" spans="2:10" x14ac:dyDescent="0.15">
      <c r="B1249" s="33">
        <f t="shared" si="59"/>
        <v>42965</v>
      </c>
      <c r="C1249" s="160">
        <v>244</v>
      </c>
      <c r="D1249" s="44">
        <f>IF($B1249&lt;Input!$C$22,"n.m.",IF($B1249=Input!$C$22,100,100*(1+(C1249/INDEX(C$18:C$1845,MATCH(Input!$C$22,$B$18:$B$1845,0))-1))))</f>
        <v>244</v>
      </c>
      <c r="E1249" s="52">
        <f t="shared" si="58"/>
        <v>-4.0816326530612734E-3</v>
      </c>
      <c r="F1249" s="164">
        <v>279664</v>
      </c>
      <c r="G1249" s="163">
        <v>5440</v>
      </c>
      <c r="H1249" s="48">
        <f>IF($B1249&lt;Input!$C$22,"n.m.",IF($B1249=Input!$C$22,100,100*(1+(G1249/INDEX(G$18:G$1845,MATCH(Input!$C$22,$B$18:$B$1845,0))-1))))</f>
        <v>136</v>
      </c>
      <c r="I1249" s="46">
        <f t="shared" si="57"/>
        <v>-1.8348623853210455E-3</v>
      </c>
      <c r="J1249" s="50">
        <f>IF($B1249&gt;=Input!$C$22,100,"n.m.")</f>
        <v>100</v>
      </c>
    </row>
    <row r="1250" spans="2:10" x14ac:dyDescent="0.15">
      <c r="B1250" s="33">
        <f t="shared" si="59"/>
        <v>42964</v>
      </c>
      <c r="C1250" s="160">
        <v>245</v>
      </c>
      <c r="D1250" s="44">
        <f>IF($B1250&lt;Input!$C$22,"n.m.",IF($B1250=Input!$C$22,100,100*(1+(C1250/INDEX(C$18:C$1845,MATCH(Input!$C$22,$B$18:$B$1845,0))-1))))</f>
        <v>245.00000000000003</v>
      </c>
      <c r="E1250" s="52">
        <f t="shared" si="58"/>
        <v>-4.0650406504064707E-3</v>
      </c>
      <c r="F1250" s="164">
        <v>215956</v>
      </c>
      <c r="G1250" s="163">
        <v>5450</v>
      </c>
      <c r="H1250" s="48">
        <f>IF($B1250&lt;Input!$C$22,"n.m.",IF($B1250=Input!$C$22,100,100*(1+(G1250/INDEX(G$18:G$1845,MATCH(Input!$C$22,$B$18:$B$1845,0))-1))))</f>
        <v>136.25</v>
      </c>
      <c r="I1250" s="46">
        <f t="shared" si="57"/>
        <v>-1.831501831501825E-3</v>
      </c>
      <c r="J1250" s="50">
        <f>IF($B1250&gt;=Input!$C$22,100,"n.m.")</f>
        <v>100</v>
      </c>
    </row>
    <row r="1251" spans="2:10" x14ac:dyDescent="0.15">
      <c r="B1251" s="33">
        <f t="shared" si="59"/>
        <v>42963</v>
      </c>
      <c r="C1251" s="160">
        <v>246</v>
      </c>
      <c r="D1251" s="44">
        <f>IF($B1251&lt;Input!$C$22,"n.m.",IF($B1251=Input!$C$22,100,100*(1+(C1251/INDEX(C$18:C$1845,MATCH(Input!$C$22,$B$18:$B$1845,0))-1))))</f>
        <v>246</v>
      </c>
      <c r="E1251" s="52">
        <f t="shared" si="58"/>
        <v>-4.0485829959514552E-3</v>
      </c>
      <c r="F1251" s="164">
        <v>302454</v>
      </c>
      <c r="G1251" s="163">
        <v>5460</v>
      </c>
      <c r="H1251" s="48">
        <f>IF($B1251&lt;Input!$C$22,"n.m.",IF($B1251=Input!$C$22,100,100*(1+(G1251/INDEX(G$18:G$1845,MATCH(Input!$C$22,$B$18:$B$1845,0))-1))))</f>
        <v>136.5</v>
      </c>
      <c r="I1251" s="46">
        <f t="shared" si="57"/>
        <v>-1.8281535648994041E-3</v>
      </c>
      <c r="J1251" s="50">
        <f>IF($B1251&gt;=Input!$C$22,100,"n.m.")</f>
        <v>100</v>
      </c>
    </row>
    <row r="1252" spans="2:10" x14ac:dyDescent="0.15">
      <c r="B1252" s="33">
        <f t="shared" si="59"/>
        <v>42962</v>
      </c>
      <c r="C1252" s="160">
        <v>247</v>
      </c>
      <c r="D1252" s="44">
        <f>IF($B1252&lt;Input!$C$22,"n.m.",IF($B1252=Input!$C$22,100,100*(1+(C1252/INDEX(C$18:C$1845,MATCH(Input!$C$22,$B$18:$B$1845,0))-1))))</f>
        <v>247.00000000000003</v>
      </c>
      <c r="E1252" s="52">
        <f t="shared" si="58"/>
        <v>-4.0322580645161255E-3</v>
      </c>
      <c r="F1252" s="164">
        <v>448575</v>
      </c>
      <c r="G1252" s="163">
        <v>5470</v>
      </c>
      <c r="H1252" s="48">
        <f>IF($B1252&lt;Input!$C$22,"n.m.",IF($B1252=Input!$C$22,100,100*(1+(G1252/INDEX(G$18:G$1845,MATCH(Input!$C$22,$B$18:$B$1845,0))-1))))</f>
        <v>136.75</v>
      </c>
      <c r="I1252" s="46">
        <f t="shared" si="57"/>
        <v>-1.8248175182481452E-3</v>
      </c>
      <c r="J1252" s="50">
        <f>IF($B1252&gt;=Input!$C$22,100,"n.m.")</f>
        <v>100</v>
      </c>
    </row>
    <row r="1253" spans="2:10" x14ac:dyDescent="0.15">
      <c r="B1253" s="33">
        <f t="shared" si="59"/>
        <v>42961</v>
      </c>
      <c r="C1253" s="160">
        <v>248</v>
      </c>
      <c r="D1253" s="44">
        <f>IF($B1253&lt;Input!$C$22,"n.m.",IF($B1253=Input!$C$22,100,100*(1+(C1253/INDEX(C$18:C$1845,MATCH(Input!$C$22,$B$18:$B$1845,0))-1))))</f>
        <v>248</v>
      </c>
      <c r="E1253" s="52">
        <f t="shared" si="58"/>
        <v>-4.0160642570281624E-3</v>
      </c>
      <c r="F1253" s="164">
        <v>345134</v>
      </c>
      <c r="G1253" s="163">
        <v>5480</v>
      </c>
      <c r="H1253" s="48">
        <f>IF($B1253&lt;Input!$C$22,"n.m.",IF($B1253=Input!$C$22,100,100*(1+(G1253/INDEX(G$18:G$1845,MATCH(Input!$C$22,$B$18:$B$1845,0))-1))))</f>
        <v>137</v>
      </c>
      <c r="I1253" s="46">
        <f t="shared" si="57"/>
        <v>-1.8214936247723523E-3</v>
      </c>
      <c r="J1253" s="50">
        <f>IF($B1253&gt;=Input!$C$22,100,"n.m.")</f>
        <v>100</v>
      </c>
    </row>
    <row r="1254" spans="2:10" x14ac:dyDescent="0.15">
      <c r="B1254" s="33">
        <f t="shared" si="59"/>
        <v>42960</v>
      </c>
      <c r="C1254" s="160">
        <v>249</v>
      </c>
      <c r="D1254" s="44">
        <f>IF($B1254&lt;Input!$C$22,"n.m.",IF($B1254=Input!$C$22,100,100*(1+(C1254/INDEX(C$18:C$1845,MATCH(Input!$C$22,$B$18:$B$1845,0))-1))))</f>
        <v>249.00000000000003</v>
      </c>
      <c r="E1254" s="52">
        <f t="shared" si="58"/>
        <v>-4.0000000000000036E-3</v>
      </c>
      <c r="F1254" s="164">
        <v>272169</v>
      </c>
      <c r="G1254" s="163">
        <v>5490</v>
      </c>
      <c r="H1254" s="48">
        <f>IF($B1254&lt;Input!$C$22,"n.m.",IF($B1254=Input!$C$22,100,100*(1+(G1254/INDEX(G$18:G$1845,MATCH(Input!$C$22,$B$18:$B$1845,0))-1))))</f>
        <v>137.25</v>
      </c>
      <c r="I1254" s="46">
        <f t="shared" si="57"/>
        <v>-1.8181818181818299E-3</v>
      </c>
      <c r="J1254" s="50">
        <f>IF($B1254&gt;=Input!$C$22,100,"n.m.")</f>
        <v>100</v>
      </c>
    </row>
    <row r="1255" spans="2:10" x14ac:dyDescent="0.15">
      <c r="B1255" s="33">
        <f t="shared" si="59"/>
        <v>42959</v>
      </c>
      <c r="C1255" s="160">
        <v>250</v>
      </c>
      <c r="D1255" s="44">
        <f>IF($B1255&lt;Input!$C$22,"n.m.",IF($B1255=Input!$C$22,100,100*(1+(C1255/INDEX(C$18:C$1845,MATCH(Input!$C$22,$B$18:$B$1845,0))-1))))</f>
        <v>250</v>
      </c>
      <c r="E1255" s="52">
        <f t="shared" si="58"/>
        <v>-3.9840637450199168E-3</v>
      </c>
      <c r="F1255" s="164">
        <v>207052</v>
      </c>
      <c r="G1255" s="163">
        <v>5500</v>
      </c>
      <c r="H1255" s="48">
        <f>IF($B1255&lt;Input!$C$22,"n.m.",IF($B1255=Input!$C$22,100,100*(1+(G1255/INDEX(G$18:G$1845,MATCH(Input!$C$22,$B$18:$B$1845,0))-1))))</f>
        <v>137.5</v>
      </c>
      <c r="I1255" s="46">
        <f t="shared" si="57"/>
        <v>-1.8148820326678861E-3</v>
      </c>
      <c r="J1255" s="50">
        <f>IF($B1255&gt;=Input!$C$22,100,"n.m.")</f>
        <v>100</v>
      </c>
    </row>
    <row r="1256" spans="2:10" x14ac:dyDescent="0.15">
      <c r="B1256" s="33">
        <f t="shared" si="59"/>
        <v>42958</v>
      </c>
      <c r="C1256" s="160">
        <v>251</v>
      </c>
      <c r="D1256" s="44">
        <f>IF($B1256&lt;Input!$C$22,"n.m.",IF($B1256=Input!$C$22,100,100*(1+(C1256/INDEX(C$18:C$1845,MATCH(Input!$C$22,$B$18:$B$1845,0))-1))))</f>
        <v>250.99999999999997</v>
      </c>
      <c r="E1256" s="52">
        <f t="shared" si="58"/>
        <v>-3.9682539682539542E-3</v>
      </c>
      <c r="F1256" s="164">
        <v>349282</v>
      </c>
      <c r="G1256" s="163">
        <v>5510</v>
      </c>
      <c r="H1256" s="48">
        <f>IF($B1256&lt;Input!$C$22,"n.m.",IF($B1256=Input!$C$22,100,100*(1+(G1256/INDEX(G$18:G$1845,MATCH(Input!$C$22,$B$18:$B$1845,0))-1))))</f>
        <v>137.75</v>
      </c>
      <c r="I1256" s="46">
        <f t="shared" si="57"/>
        <v>-1.8115942028985588E-3</v>
      </c>
      <c r="J1256" s="50">
        <f>IF($B1256&gt;=Input!$C$22,100,"n.m.")</f>
        <v>100</v>
      </c>
    </row>
    <row r="1257" spans="2:10" x14ac:dyDescent="0.15">
      <c r="B1257" s="33">
        <f t="shared" si="59"/>
        <v>42957</v>
      </c>
      <c r="C1257" s="160">
        <v>252</v>
      </c>
      <c r="D1257" s="44">
        <f>IF($B1257&lt;Input!$C$22,"n.m.",IF($B1257=Input!$C$22,100,100*(1+(C1257/INDEX(C$18:C$1845,MATCH(Input!$C$22,$B$18:$B$1845,0))-1))))</f>
        <v>252</v>
      </c>
      <c r="E1257" s="52">
        <f t="shared" si="58"/>
        <v>-3.9525691699604515E-3</v>
      </c>
      <c r="F1257" s="164">
        <v>311523</v>
      </c>
      <c r="G1257" s="163">
        <v>5520</v>
      </c>
      <c r="H1257" s="48">
        <f>IF($B1257&lt;Input!$C$22,"n.m.",IF($B1257=Input!$C$22,100,100*(1+(G1257/INDEX(G$18:G$1845,MATCH(Input!$C$22,$B$18:$B$1845,0))-1))))</f>
        <v>138</v>
      </c>
      <c r="I1257" s="46">
        <f t="shared" si="57"/>
        <v>-1.8083182640145079E-3</v>
      </c>
      <c r="J1257" s="50">
        <f>IF($B1257&gt;=Input!$C$22,100,"n.m.")</f>
        <v>100</v>
      </c>
    </row>
    <row r="1258" spans="2:10" x14ac:dyDescent="0.15">
      <c r="B1258" s="33">
        <f t="shared" si="59"/>
        <v>42956</v>
      </c>
      <c r="C1258" s="160">
        <v>253</v>
      </c>
      <c r="D1258" s="44">
        <f>IF($B1258&lt;Input!$C$22,"n.m.",IF($B1258=Input!$C$22,100,100*(1+(C1258/INDEX(C$18:C$1845,MATCH(Input!$C$22,$B$18:$B$1845,0))-1))))</f>
        <v>252.99999999999997</v>
      </c>
      <c r="E1258" s="52">
        <f t="shared" si="58"/>
        <v>-3.937007874015741E-3</v>
      </c>
      <c r="F1258" s="164">
        <v>376556</v>
      </c>
      <c r="G1258" s="163">
        <v>5530</v>
      </c>
      <c r="H1258" s="48">
        <f>IF($B1258&lt;Input!$C$22,"n.m.",IF($B1258=Input!$C$22,100,100*(1+(G1258/INDEX(G$18:G$1845,MATCH(Input!$C$22,$B$18:$B$1845,0))-1))))</f>
        <v>138.25</v>
      </c>
      <c r="I1258" s="46">
        <f t="shared" si="57"/>
        <v>-1.8050541516245744E-3</v>
      </c>
      <c r="J1258" s="50">
        <f>IF($B1258&gt;=Input!$C$22,100,"n.m.")</f>
        <v>100</v>
      </c>
    </row>
    <row r="1259" spans="2:10" x14ac:dyDescent="0.15">
      <c r="B1259" s="33">
        <f t="shared" si="59"/>
        <v>42955</v>
      </c>
      <c r="C1259" s="160">
        <v>254</v>
      </c>
      <c r="D1259" s="44">
        <f>IF($B1259&lt;Input!$C$22,"n.m.",IF($B1259=Input!$C$22,100,100*(1+(C1259/INDEX(C$18:C$1845,MATCH(Input!$C$22,$B$18:$B$1845,0))-1))))</f>
        <v>254</v>
      </c>
      <c r="E1259" s="52">
        <f t="shared" si="58"/>
        <v>-3.9215686274509665E-3</v>
      </c>
      <c r="F1259" s="164">
        <v>276572</v>
      </c>
      <c r="G1259" s="163">
        <v>5540</v>
      </c>
      <c r="H1259" s="48">
        <f>IF($B1259&lt;Input!$C$22,"n.m.",IF($B1259=Input!$C$22,100,100*(1+(G1259/INDEX(G$18:G$1845,MATCH(Input!$C$22,$B$18:$B$1845,0))-1))))</f>
        <v>138.5</v>
      </c>
      <c r="I1259" s="46">
        <f t="shared" si="57"/>
        <v>-1.8018018018017834E-3</v>
      </c>
      <c r="J1259" s="50">
        <f>IF($B1259&gt;=Input!$C$22,100,"n.m.")</f>
        <v>100</v>
      </c>
    </row>
    <row r="1260" spans="2:10" x14ac:dyDescent="0.15">
      <c r="B1260" s="33">
        <f t="shared" si="59"/>
        <v>42954</v>
      </c>
      <c r="C1260" s="160">
        <v>255</v>
      </c>
      <c r="D1260" s="44">
        <f>IF($B1260&lt;Input!$C$22,"n.m.",IF($B1260=Input!$C$22,100,100*(1+(C1260/INDEX(C$18:C$1845,MATCH(Input!$C$22,$B$18:$B$1845,0))-1))))</f>
        <v>254.99999999999997</v>
      </c>
      <c r="E1260" s="52">
        <f t="shared" si="58"/>
        <v>-3.90625E-3</v>
      </c>
      <c r="F1260" s="164">
        <v>308812</v>
      </c>
      <c r="G1260" s="163">
        <v>5550</v>
      </c>
      <c r="H1260" s="48">
        <f>IF($B1260&lt;Input!$C$22,"n.m.",IF($B1260=Input!$C$22,100,100*(1+(G1260/INDEX(G$18:G$1845,MATCH(Input!$C$22,$B$18:$B$1845,0))-1))))</f>
        <v>138.75</v>
      </c>
      <c r="I1260" s="46">
        <f t="shared" si="57"/>
        <v>-1.7985611510791255E-3</v>
      </c>
      <c r="J1260" s="50">
        <f>IF($B1260&gt;=Input!$C$22,100,"n.m.")</f>
        <v>100</v>
      </c>
    </row>
    <row r="1261" spans="2:10" x14ac:dyDescent="0.15">
      <c r="B1261" s="33">
        <f t="shared" si="59"/>
        <v>42953</v>
      </c>
      <c r="C1261" s="160">
        <v>256</v>
      </c>
      <c r="D1261" s="44">
        <f>IF($B1261&lt;Input!$C$22,"n.m.",IF($B1261=Input!$C$22,100,100*(1+(C1261/INDEX(C$18:C$1845,MATCH(Input!$C$22,$B$18:$B$1845,0))-1))))</f>
        <v>256</v>
      </c>
      <c r="E1261" s="52">
        <f t="shared" si="58"/>
        <v>-3.8910505836575737E-3</v>
      </c>
      <c r="F1261" s="164">
        <v>317791</v>
      </c>
      <c r="G1261" s="163">
        <v>5560</v>
      </c>
      <c r="H1261" s="48">
        <f>IF($B1261&lt;Input!$C$22,"n.m.",IF($B1261=Input!$C$22,100,100*(1+(G1261/INDEX(G$18:G$1845,MATCH(Input!$C$22,$B$18:$B$1845,0))-1))))</f>
        <v>139</v>
      </c>
      <c r="I1261" s="46">
        <f t="shared" si="57"/>
        <v>-1.7953321364452268E-3</v>
      </c>
      <c r="J1261" s="50">
        <f>IF($B1261&gt;=Input!$C$22,100,"n.m.")</f>
        <v>100</v>
      </c>
    </row>
    <row r="1262" spans="2:10" x14ac:dyDescent="0.15">
      <c r="B1262" s="33">
        <f t="shared" si="59"/>
        <v>42952</v>
      </c>
      <c r="C1262" s="160">
        <v>257</v>
      </c>
      <c r="D1262" s="44">
        <f>IF($B1262&lt;Input!$C$22,"n.m.",IF($B1262=Input!$C$22,100,100*(1+(C1262/INDEX(C$18:C$1845,MATCH(Input!$C$22,$B$18:$B$1845,0))-1))))</f>
        <v>257</v>
      </c>
      <c r="E1262" s="52">
        <f t="shared" si="58"/>
        <v>-3.8759689922480689E-3</v>
      </c>
      <c r="F1262" s="164">
        <v>438064</v>
      </c>
      <c r="G1262" s="163">
        <v>5570</v>
      </c>
      <c r="H1262" s="48">
        <f>IF($B1262&lt;Input!$C$22,"n.m.",IF($B1262=Input!$C$22,100,100*(1+(G1262/INDEX(G$18:G$1845,MATCH(Input!$C$22,$B$18:$B$1845,0))-1))))</f>
        <v>139.25</v>
      </c>
      <c r="I1262" s="46">
        <f t="shared" si="57"/>
        <v>-1.7921146953404632E-3</v>
      </c>
      <c r="J1262" s="50">
        <f>IF($B1262&gt;=Input!$C$22,100,"n.m.")</f>
        <v>100</v>
      </c>
    </row>
    <row r="1263" spans="2:10" x14ac:dyDescent="0.15">
      <c r="B1263" s="33">
        <f t="shared" si="59"/>
        <v>42951</v>
      </c>
      <c r="C1263" s="160">
        <v>258</v>
      </c>
      <c r="D1263" s="44">
        <f>IF($B1263&lt;Input!$C$22,"n.m.",IF($B1263=Input!$C$22,100,100*(1+(C1263/INDEX(C$18:C$1845,MATCH(Input!$C$22,$B$18:$B$1845,0))-1))))</f>
        <v>258</v>
      </c>
      <c r="E1263" s="52">
        <f t="shared" si="58"/>
        <v>-3.8610038610038533E-3</v>
      </c>
      <c r="F1263" s="164">
        <v>280818</v>
      </c>
      <c r="G1263" s="163">
        <v>5580</v>
      </c>
      <c r="H1263" s="48">
        <f>IF($B1263&lt;Input!$C$22,"n.m.",IF($B1263=Input!$C$22,100,100*(1+(G1263/INDEX(G$18:G$1845,MATCH(Input!$C$22,$B$18:$B$1845,0))-1))))</f>
        <v>139.5</v>
      </c>
      <c r="I1263" s="46">
        <f t="shared" si="57"/>
        <v>-1.7889087656529634E-3</v>
      </c>
      <c r="J1263" s="50">
        <f>IF($B1263&gt;=Input!$C$22,100,"n.m.")</f>
        <v>100</v>
      </c>
    </row>
    <row r="1264" spans="2:10" x14ac:dyDescent="0.15">
      <c r="B1264" s="33">
        <f t="shared" si="59"/>
        <v>42950</v>
      </c>
      <c r="C1264" s="160">
        <v>259</v>
      </c>
      <c r="D1264" s="44">
        <f>IF($B1264&lt;Input!$C$22,"n.m.",IF($B1264=Input!$C$22,100,100*(1+(C1264/INDEX(C$18:C$1845,MATCH(Input!$C$22,$B$18:$B$1845,0))-1))))</f>
        <v>259</v>
      </c>
      <c r="E1264" s="52">
        <f t="shared" si="58"/>
        <v>-3.8461538461538325E-3</v>
      </c>
      <c r="F1264" s="164">
        <v>422779</v>
      </c>
      <c r="G1264" s="163">
        <v>5590</v>
      </c>
      <c r="H1264" s="48">
        <f>IF($B1264&lt;Input!$C$22,"n.m.",IF($B1264=Input!$C$22,100,100*(1+(G1264/INDEX(G$18:G$1845,MATCH(Input!$C$22,$B$18:$B$1845,0))-1))))</f>
        <v>139.75</v>
      </c>
      <c r="I1264" s="46">
        <f t="shared" si="57"/>
        <v>-1.7857142857142794E-3</v>
      </c>
      <c r="J1264" s="50">
        <f>IF($B1264&gt;=Input!$C$22,100,"n.m.")</f>
        <v>100</v>
      </c>
    </row>
    <row r="1265" spans="2:10" x14ac:dyDescent="0.15">
      <c r="B1265" s="33">
        <f t="shared" si="59"/>
        <v>42949</v>
      </c>
      <c r="C1265" s="160">
        <v>260</v>
      </c>
      <c r="D1265" s="44">
        <f>IF($B1265&lt;Input!$C$22,"n.m.",IF($B1265=Input!$C$22,100,100*(1+(C1265/INDEX(C$18:C$1845,MATCH(Input!$C$22,$B$18:$B$1845,0))-1))))</f>
        <v>260</v>
      </c>
      <c r="E1265" s="52">
        <f t="shared" si="58"/>
        <v>-3.8314176245211051E-3</v>
      </c>
      <c r="F1265" s="164">
        <v>433631</v>
      </c>
      <c r="G1265" s="163">
        <v>5600</v>
      </c>
      <c r="H1265" s="48">
        <f>IF($B1265&lt;Input!$C$22,"n.m.",IF($B1265=Input!$C$22,100,100*(1+(G1265/INDEX(G$18:G$1845,MATCH(Input!$C$22,$B$18:$B$1845,0))-1))))</f>
        <v>140</v>
      </c>
      <c r="I1265" s="46">
        <f t="shared" si="57"/>
        <v>-1.7825311942959443E-3</v>
      </c>
      <c r="J1265" s="50">
        <f>IF($B1265&gt;=Input!$C$22,100,"n.m.")</f>
        <v>100</v>
      </c>
    </row>
    <row r="1266" spans="2:10" x14ac:dyDescent="0.15">
      <c r="B1266" s="33">
        <f t="shared" si="59"/>
        <v>42948</v>
      </c>
      <c r="C1266" s="160">
        <v>261</v>
      </c>
      <c r="D1266" s="44">
        <f>IF($B1266&lt;Input!$C$22,"n.m.",IF($B1266=Input!$C$22,100,100*(1+(C1266/INDEX(C$18:C$1845,MATCH(Input!$C$22,$B$18:$B$1845,0))-1))))</f>
        <v>261</v>
      </c>
      <c r="E1266" s="52">
        <f t="shared" si="58"/>
        <v>-3.8167938931297218E-3</v>
      </c>
      <c r="F1266" s="164">
        <v>233134</v>
      </c>
      <c r="G1266" s="163">
        <v>5610</v>
      </c>
      <c r="H1266" s="48">
        <f>IF($B1266&lt;Input!$C$22,"n.m.",IF($B1266=Input!$C$22,100,100*(1+(G1266/INDEX(G$18:G$1845,MATCH(Input!$C$22,$B$18:$B$1845,0))-1))))</f>
        <v>140.25</v>
      </c>
      <c r="I1266" s="46">
        <f t="shared" si="57"/>
        <v>-1.779359430605032E-3</v>
      </c>
      <c r="J1266" s="50">
        <f>IF($B1266&gt;=Input!$C$22,100,"n.m.")</f>
        <v>100</v>
      </c>
    </row>
    <row r="1267" spans="2:10" x14ac:dyDescent="0.15">
      <c r="B1267" s="33">
        <f t="shared" si="59"/>
        <v>42947</v>
      </c>
      <c r="C1267" s="160">
        <v>262</v>
      </c>
      <c r="D1267" s="44">
        <f>IF($B1267&lt;Input!$C$22,"n.m.",IF($B1267=Input!$C$22,100,100*(1+(C1267/INDEX(C$18:C$1845,MATCH(Input!$C$22,$B$18:$B$1845,0))-1))))</f>
        <v>262</v>
      </c>
      <c r="E1267" s="52">
        <f t="shared" si="58"/>
        <v>-3.8022813688213253E-3</v>
      </c>
      <c r="F1267" s="164">
        <v>431283</v>
      </c>
      <c r="G1267" s="163">
        <v>5620</v>
      </c>
      <c r="H1267" s="48">
        <f>IF($B1267&lt;Input!$C$22,"n.m.",IF($B1267=Input!$C$22,100,100*(1+(G1267/INDEX(G$18:G$1845,MATCH(Input!$C$22,$B$18:$B$1845,0))-1))))</f>
        <v>140.5</v>
      </c>
      <c r="I1267" s="46">
        <f t="shared" si="57"/>
        <v>-1.7761989342806039E-3</v>
      </c>
      <c r="J1267" s="50">
        <f>IF($B1267&gt;=Input!$C$22,100,"n.m.")</f>
        <v>100</v>
      </c>
    </row>
    <row r="1268" spans="2:10" x14ac:dyDescent="0.15">
      <c r="B1268" s="33">
        <f t="shared" si="59"/>
        <v>42946</v>
      </c>
      <c r="C1268" s="160">
        <v>263</v>
      </c>
      <c r="D1268" s="44">
        <f>IF($B1268&lt;Input!$C$22,"n.m.",IF($B1268=Input!$C$22,100,100*(1+(C1268/INDEX(C$18:C$1845,MATCH(Input!$C$22,$B$18:$B$1845,0))-1))))</f>
        <v>263</v>
      </c>
      <c r="E1268" s="52">
        <f t="shared" si="58"/>
        <v>-3.7878787878787845E-3</v>
      </c>
      <c r="F1268" s="164">
        <v>304252</v>
      </c>
      <c r="G1268" s="163">
        <v>5630</v>
      </c>
      <c r="H1268" s="48">
        <f>IF($B1268&lt;Input!$C$22,"n.m.",IF($B1268=Input!$C$22,100,100*(1+(G1268/INDEX(G$18:G$1845,MATCH(Input!$C$22,$B$18:$B$1845,0))-1))))</f>
        <v>140.75</v>
      </c>
      <c r="I1268" s="46">
        <f t="shared" si="57"/>
        <v>-1.7730496453900457E-3</v>
      </c>
      <c r="J1268" s="50">
        <f>IF($B1268&gt;=Input!$C$22,100,"n.m.")</f>
        <v>100</v>
      </c>
    </row>
    <row r="1269" spans="2:10" x14ac:dyDescent="0.15">
      <c r="B1269" s="33">
        <f t="shared" si="59"/>
        <v>42945</v>
      </c>
      <c r="C1269" s="160">
        <v>264</v>
      </c>
      <c r="D1269" s="44">
        <f>IF($B1269&lt;Input!$C$22,"n.m.",IF($B1269=Input!$C$22,100,100*(1+(C1269/INDEX(C$18:C$1845,MATCH(Input!$C$22,$B$18:$B$1845,0))-1))))</f>
        <v>264</v>
      </c>
      <c r="E1269" s="52">
        <f t="shared" si="58"/>
        <v>-3.7735849056603765E-3</v>
      </c>
      <c r="F1269" s="164">
        <v>343098</v>
      </c>
      <c r="G1269" s="163">
        <v>5640</v>
      </c>
      <c r="H1269" s="48">
        <f>IF($B1269&lt;Input!$C$22,"n.m.",IF($B1269=Input!$C$22,100,100*(1+(G1269/INDEX(G$18:G$1845,MATCH(Input!$C$22,$B$18:$B$1845,0))-1))))</f>
        <v>141</v>
      </c>
      <c r="I1269" s="46">
        <f t="shared" si="57"/>
        <v>-1.7699115044247371E-3</v>
      </c>
      <c r="J1269" s="50">
        <f>IF($B1269&gt;=Input!$C$22,100,"n.m.")</f>
        <v>100</v>
      </c>
    </row>
    <row r="1270" spans="2:10" x14ac:dyDescent="0.15">
      <c r="B1270" s="33">
        <f t="shared" si="59"/>
        <v>42944</v>
      </c>
      <c r="C1270" s="160">
        <v>265</v>
      </c>
      <c r="D1270" s="44">
        <f>IF($B1270&lt;Input!$C$22,"n.m.",IF($B1270=Input!$C$22,100,100*(1+(C1270/INDEX(C$18:C$1845,MATCH(Input!$C$22,$B$18:$B$1845,0))-1))))</f>
        <v>265</v>
      </c>
      <c r="E1270" s="52">
        <f t="shared" si="58"/>
        <v>-3.7593984962406291E-3</v>
      </c>
      <c r="F1270" s="164">
        <v>395886</v>
      </c>
      <c r="G1270" s="163">
        <v>5650</v>
      </c>
      <c r="H1270" s="48">
        <f>IF($B1270&lt;Input!$C$22,"n.m.",IF($B1270=Input!$C$22,100,100*(1+(G1270/INDEX(G$18:G$1845,MATCH(Input!$C$22,$B$18:$B$1845,0))-1))))</f>
        <v>141.25</v>
      </c>
      <c r="I1270" s="46">
        <f t="shared" si="57"/>
        <v>-1.7667844522968323E-3</v>
      </c>
      <c r="J1270" s="50">
        <f>IF($B1270&gt;=Input!$C$22,100,"n.m.")</f>
        <v>100</v>
      </c>
    </row>
    <row r="1271" spans="2:10" x14ac:dyDescent="0.15">
      <c r="B1271" s="33">
        <f t="shared" si="59"/>
        <v>42943</v>
      </c>
      <c r="C1271" s="160">
        <v>266</v>
      </c>
      <c r="D1271" s="44">
        <f>IF($B1271&lt;Input!$C$22,"n.m.",IF($B1271=Input!$C$22,100,100*(1+(C1271/INDEX(C$18:C$1845,MATCH(Input!$C$22,$B$18:$B$1845,0))-1))))</f>
        <v>266</v>
      </c>
      <c r="E1271" s="52">
        <f t="shared" si="58"/>
        <v>-3.7453183520599342E-3</v>
      </c>
      <c r="F1271" s="164">
        <v>229068</v>
      </c>
      <c r="G1271" s="163">
        <v>5660</v>
      </c>
      <c r="H1271" s="48">
        <f>IF($B1271&lt;Input!$C$22,"n.m.",IF($B1271=Input!$C$22,100,100*(1+(G1271/INDEX(G$18:G$1845,MATCH(Input!$C$22,$B$18:$B$1845,0))-1))))</f>
        <v>141.5</v>
      </c>
      <c r="I1271" s="46">
        <f t="shared" si="57"/>
        <v>-1.7636684303351524E-3</v>
      </c>
      <c r="J1271" s="50">
        <f>IF($B1271&gt;=Input!$C$22,100,"n.m.")</f>
        <v>100</v>
      </c>
    </row>
    <row r="1272" spans="2:10" x14ac:dyDescent="0.15">
      <c r="B1272" s="33">
        <f t="shared" si="59"/>
        <v>42942</v>
      </c>
      <c r="C1272" s="160">
        <v>267</v>
      </c>
      <c r="D1272" s="44">
        <f>IF($B1272&lt;Input!$C$22,"n.m.",IF($B1272=Input!$C$22,100,100*(1+(C1272/INDEX(C$18:C$1845,MATCH(Input!$C$22,$B$18:$B$1845,0))-1))))</f>
        <v>267</v>
      </c>
      <c r="E1272" s="52">
        <f t="shared" si="58"/>
        <v>-3.7313432835820448E-3</v>
      </c>
      <c r="F1272" s="164">
        <v>419123</v>
      </c>
      <c r="G1272" s="163">
        <v>5670</v>
      </c>
      <c r="H1272" s="48">
        <f>IF($B1272&lt;Input!$C$22,"n.m.",IF($B1272=Input!$C$22,100,100*(1+(G1272/INDEX(G$18:G$1845,MATCH(Input!$C$22,$B$18:$B$1845,0))-1))))</f>
        <v>141.75</v>
      </c>
      <c r="I1272" s="46">
        <f t="shared" si="57"/>
        <v>-1.7605633802817433E-3</v>
      </c>
      <c r="J1272" s="50">
        <f>IF($B1272&gt;=Input!$C$22,100,"n.m.")</f>
        <v>100</v>
      </c>
    </row>
    <row r="1273" spans="2:10" x14ac:dyDescent="0.15">
      <c r="B1273" s="33">
        <f t="shared" si="59"/>
        <v>42941</v>
      </c>
      <c r="C1273" s="160">
        <v>268</v>
      </c>
      <c r="D1273" s="44">
        <f>IF($B1273&lt;Input!$C$22,"n.m.",IF($B1273=Input!$C$22,100,100*(1+(C1273/INDEX(C$18:C$1845,MATCH(Input!$C$22,$B$18:$B$1845,0))-1))))</f>
        <v>268</v>
      </c>
      <c r="E1273" s="52">
        <f t="shared" si="58"/>
        <v>-3.7174721189591198E-3</v>
      </c>
      <c r="F1273" s="164">
        <v>412338</v>
      </c>
      <c r="G1273" s="163">
        <v>5680</v>
      </c>
      <c r="H1273" s="48">
        <f>IF($B1273&lt;Input!$C$22,"n.m.",IF($B1273=Input!$C$22,100,100*(1+(G1273/INDEX(G$18:G$1845,MATCH(Input!$C$22,$B$18:$B$1845,0))-1))))</f>
        <v>142</v>
      </c>
      <c r="I1273" s="46">
        <f t="shared" si="57"/>
        <v>-1.7574692442882123E-3</v>
      </c>
      <c r="J1273" s="50">
        <f>IF($B1273&gt;=Input!$C$22,100,"n.m.")</f>
        <v>100</v>
      </c>
    </row>
    <row r="1274" spans="2:10" x14ac:dyDescent="0.15">
      <c r="B1274" s="33">
        <f t="shared" si="59"/>
        <v>42940</v>
      </c>
      <c r="C1274" s="160">
        <v>269</v>
      </c>
      <c r="D1274" s="44">
        <f>IF($B1274&lt;Input!$C$22,"n.m.",IF($B1274=Input!$C$22,100,100*(1+(C1274/INDEX(C$18:C$1845,MATCH(Input!$C$22,$B$18:$B$1845,0))-1))))</f>
        <v>269</v>
      </c>
      <c r="E1274" s="52">
        <f t="shared" si="58"/>
        <v>-3.7037037037036535E-3</v>
      </c>
      <c r="F1274" s="164">
        <v>400553</v>
      </c>
      <c r="G1274" s="163">
        <v>5690</v>
      </c>
      <c r="H1274" s="48">
        <f>IF($B1274&lt;Input!$C$22,"n.m.",IF($B1274=Input!$C$22,100,100*(1+(G1274/INDEX(G$18:G$1845,MATCH(Input!$C$22,$B$18:$B$1845,0))-1))))</f>
        <v>142.25</v>
      </c>
      <c r="I1274" s="46">
        <f t="shared" si="57"/>
        <v>-1.7543859649122862E-3</v>
      </c>
      <c r="J1274" s="50">
        <f>IF($B1274&gt;=Input!$C$22,100,"n.m.")</f>
        <v>100</v>
      </c>
    </row>
    <row r="1275" spans="2:10" x14ac:dyDescent="0.15">
      <c r="B1275" s="33">
        <f t="shared" si="59"/>
        <v>42939</v>
      </c>
      <c r="C1275" s="160">
        <v>270</v>
      </c>
      <c r="D1275" s="44">
        <f>IF($B1275&lt;Input!$C$22,"n.m.",IF($B1275=Input!$C$22,100,100*(1+(C1275/INDEX(C$18:C$1845,MATCH(Input!$C$22,$B$18:$B$1845,0))-1))))</f>
        <v>270</v>
      </c>
      <c r="E1275" s="52">
        <f t="shared" si="58"/>
        <v>-3.6900369003689537E-3</v>
      </c>
      <c r="F1275" s="164">
        <v>251492</v>
      </c>
      <c r="G1275" s="163">
        <v>5700</v>
      </c>
      <c r="H1275" s="48">
        <f>IF($B1275&lt;Input!$C$22,"n.m.",IF($B1275=Input!$C$22,100,100*(1+(G1275/INDEX(G$18:G$1845,MATCH(Input!$C$22,$B$18:$B$1845,0))-1))))</f>
        <v>142.5</v>
      </c>
      <c r="I1275" s="46">
        <f t="shared" si="57"/>
        <v>-1.7513134851138146E-3</v>
      </c>
      <c r="J1275" s="50">
        <f>IF($B1275&gt;=Input!$C$22,100,"n.m.")</f>
        <v>100</v>
      </c>
    </row>
    <row r="1276" spans="2:10" x14ac:dyDescent="0.15">
      <c r="B1276" s="33">
        <f t="shared" si="59"/>
        <v>42938</v>
      </c>
      <c r="C1276" s="160">
        <v>271</v>
      </c>
      <c r="D1276" s="44">
        <f>IF($B1276&lt;Input!$C$22,"n.m.",IF($B1276=Input!$C$22,100,100*(1+(C1276/INDEX(C$18:C$1845,MATCH(Input!$C$22,$B$18:$B$1845,0))-1))))</f>
        <v>271</v>
      </c>
      <c r="E1276" s="52">
        <f t="shared" si="58"/>
        <v>-3.6764705882352811E-3</v>
      </c>
      <c r="F1276" s="164">
        <v>402638</v>
      </c>
      <c r="G1276" s="163">
        <v>5710</v>
      </c>
      <c r="H1276" s="48">
        <f>IF($B1276&lt;Input!$C$22,"n.m.",IF($B1276=Input!$C$22,100,100*(1+(G1276/INDEX(G$18:G$1845,MATCH(Input!$C$22,$B$18:$B$1845,0))-1))))</f>
        <v>142.75</v>
      </c>
      <c r="I1276" s="46">
        <f t="shared" si="57"/>
        <v>-1.7482517482517723E-3</v>
      </c>
      <c r="J1276" s="50">
        <f>IF($B1276&gt;=Input!$C$22,100,"n.m.")</f>
        <v>100</v>
      </c>
    </row>
    <row r="1277" spans="2:10" x14ac:dyDescent="0.15">
      <c r="B1277" s="33">
        <f t="shared" si="59"/>
        <v>42937</v>
      </c>
      <c r="C1277" s="160">
        <v>272</v>
      </c>
      <c r="D1277" s="44">
        <f>IF($B1277&lt;Input!$C$22,"n.m.",IF($B1277=Input!$C$22,100,100*(1+(C1277/INDEX(C$18:C$1845,MATCH(Input!$C$22,$B$18:$B$1845,0))-1))))</f>
        <v>272</v>
      </c>
      <c r="E1277" s="52">
        <f t="shared" si="58"/>
        <v>-3.66300366300365E-3</v>
      </c>
      <c r="F1277" s="164">
        <v>221283</v>
      </c>
      <c r="G1277" s="163">
        <v>5720</v>
      </c>
      <c r="H1277" s="48">
        <f>IF($B1277&lt;Input!$C$22,"n.m.",IF($B1277=Input!$C$22,100,100*(1+(G1277/INDEX(G$18:G$1845,MATCH(Input!$C$22,$B$18:$B$1845,0))-1))))</f>
        <v>143</v>
      </c>
      <c r="I1277" s="46">
        <f t="shared" si="57"/>
        <v>-1.7452006980802626E-3</v>
      </c>
      <c r="J1277" s="50">
        <f>IF($B1277&gt;=Input!$C$22,100,"n.m.")</f>
        <v>100</v>
      </c>
    </row>
    <row r="1278" spans="2:10" x14ac:dyDescent="0.15">
      <c r="B1278" s="33">
        <f t="shared" si="59"/>
        <v>42936</v>
      </c>
      <c r="C1278" s="160">
        <v>273</v>
      </c>
      <c r="D1278" s="44">
        <f>IF($B1278&lt;Input!$C$22,"n.m.",IF($B1278=Input!$C$22,100,100*(1+(C1278/INDEX(C$18:C$1845,MATCH(Input!$C$22,$B$18:$B$1845,0))-1))))</f>
        <v>273</v>
      </c>
      <c r="E1278" s="52">
        <f t="shared" si="58"/>
        <v>-3.6496350364964014E-3</v>
      </c>
      <c r="F1278" s="164">
        <v>224538</v>
      </c>
      <c r="G1278" s="163">
        <v>5730</v>
      </c>
      <c r="H1278" s="48">
        <f>IF($B1278&lt;Input!$C$22,"n.m.",IF($B1278=Input!$C$22,100,100*(1+(G1278/INDEX(G$18:G$1845,MATCH(Input!$C$22,$B$18:$B$1845,0))-1))))</f>
        <v>143.25</v>
      </c>
      <c r="I1278" s="46">
        <f t="shared" si="57"/>
        <v>-1.7421602787456303E-3</v>
      </c>
      <c r="J1278" s="50">
        <f>IF($B1278&gt;=Input!$C$22,100,"n.m.")</f>
        <v>100</v>
      </c>
    </row>
    <row r="1279" spans="2:10" x14ac:dyDescent="0.15">
      <c r="B1279" s="33">
        <f t="shared" si="59"/>
        <v>42935</v>
      </c>
      <c r="C1279" s="160">
        <v>274</v>
      </c>
      <c r="D1279" s="44">
        <f>IF($B1279&lt;Input!$C$22,"n.m.",IF($B1279=Input!$C$22,100,100*(1+(C1279/INDEX(C$18:C$1845,MATCH(Input!$C$22,$B$18:$B$1845,0))-1))))</f>
        <v>274</v>
      </c>
      <c r="E1279" s="52">
        <f t="shared" si="58"/>
        <v>-3.6363636363636598E-3</v>
      </c>
      <c r="F1279" s="164">
        <v>254988</v>
      </c>
      <c r="G1279" s="163">
        <v>5740</v>
      </c>
      <c r="H1279" s="48">
        <f>IF($B1279&lt;Input!$C$22,"n.m.",IF($B1279=Input!$C$22,100,100*(1+(G1279/INDEX(G$18:G$1845,MATCH(Input!$C$22,$B$18:$B$1845,0))-1))))</f>
        <v>143.5</v>
      </c>
      <c r="I1279" s="46">
        <f t="shared" si="57"/>
        <v>-1.7391304347825765E-3</v>
      </c>
      <c r="J1279" s="50">
        <f>IF($B1279&gt;=Input!$C$22,100,"n.m.")</f>
        <v>100</v>
      </c>
    </row>
    <row r="1280" spans="2:10" x14ac:dyDescent="0.15">
      <c r="B1280" s="33">
        <f t="shared" si="59"/>
        <v>42934</v>
      </c>
      <c r="C1280" s="160">
        <v>275</v>
      </c>
      <c r="D1280" s="44">
        <f>IF($B1280&lt;Input!$C$22,"n.m.",IF($B1280=Input!$C$22,100,100*(1+(C1280/INDEX(C$18:C$1845,MATCH(Input!$C$22,$B$18:$B$1845,0))-1))))</f>
        <v>275</v>
      </c>
      <c r="E1280" s="52">
        <f t="shared" si="58"/>
        <v>-3.6231884057971175E-3</v>
      </c>
      <c r="F1280" s="164">
        <v>273286</v>
      </c>
      <c r="G1280" s="163">
        <v>5750</v>
      </c>
      <c r="H1280" s="48">
        <f>IF($B1280&lt;Input!$C$22,"n.m.",IF($B1280=Input!$C$22,100,100*(1+(G1280/INDEX(G$18:G$1845,MATCH(Input!$C$22,$B$18:$B$1845,0))-1))))</f>
        <v>143.75</v>
      </c>
      <c r="I1280" s="46">
        <f t="shared" si="57"/>
        <v>-1.7361111111111605E-3</v>
      </c>
      <c r="J1280" s="50">
        <f>IF($B1280&gt;=Input!$C$22,100,"n.m.")</f>
        <v>100</v>
      </c>
    </row>
    <row r="1281" spans="2:10" x14ac:dyDescent="0.15">
      <c r="B1281" s="33">
        <f t="shared" si="59"/>
        <v>42933</v>
      </c>
      <c r="C1281" s="160">
        <v>276</v>
      </c>
      <c r="D1281" s="44">
        <f>IF($B1281&lt;Input!$C$22,"n.m.",IF($B1281=Input!$C$22,100,100*(1+(C1281/INDEX(C$18:C$1845,MATCH(Input!$C$22,$B$18:$B$1845,0))-1))))</f>
        <v>276</v>
      </c>
      <c r="E1281" s="52">
        <f t="shared" si="58"/>
        <v>-3.6101083032491488E-3</v>
      </c>
      <c r="F1281" s="164">
        <v>298468</v>
      </c>
      <c r="G1281" s="163">
        <v>5760</v>
      </c>
      <c r="H1281" s="48">
        <f>IF($B1281&lt;Input!$C$22,"n.m.",IF($B1281=Input!$C$22,100,100*(1+(G1281/INDEX(G$18:G$1845,MATCH(Input!$C$22,$B$18:$B$1845,0))-1))))</f>
        <v>144</v>
      </c>
      <c r="I1281" s="46">
        <f t="shared" si="57"/>
        <v>-1.7331022530329143E-3</v>
      </c>
      <c r="J1281" s="50">
        <f>IF($B1281&gt;=Input!$C$22,100,"n.m.")</f>
        <v>100</v>
      </c>
    </row>
    <row r="1282" spans="2:10" x14ac:dyDescent="0.15">
      <c r="B1282" s="33">
        <f t="shared" si="59"/>
        <v>42932</v>
      </c>
      <c r="C1282" s="160">
        <v>277</v>
      </c>
      <c r="D1282" s="44">
        <f>IF($B1282&lt;Input!$C$22,"n.m.",IF($B1282=Input!$C$22,100,100*(1+(C1282/INDEX(C$18:C$1845,MATCH(Input!$C$22,$B$18:$B$1845,0))-1))))</f>
        <v>277</v>
      </c>
      <c r="E1282" s="52">
        <f t="shared" si="58"/>
        <v>-3.597122302158251E-3</v>
      </c>
      <c r="F1282" s="164">
        <v>304288</v>
      </c>
      <c r="G1282" s="163">
        <v>5770</v>
      </c>
      <c r="H1282" s="48">
        <f>IF($B1282&lt;Input!$C$22,"n.m.",IF($B1282=Input!$C$22,100,100*(1+(G1282/INDEX(G$18:G$1845,MATCH(Input!$C$22,$B$18:$B$1845,0))-1))))</f>
        <v>144.25</v>
      </c>
      <c r="I1282" s="46">
        <f t="shared" si="57"/>
        <v>-1.7301038062284002E-3</v>
      </c>
      <c r="J1282" s="50">
        <f>IF($B1282&gt;=Input!$C$22,100,"n.m.")</f>
        <v>100</v>
      </c>
    </row>
    <row r="1283" spans="2:10" x14ac:dyDescent="0.15">
      <c r="B1283" s="33">
        <f t="shared" si="59"/>
        <v>42931</v>
      </c>
      <c r="C1283" s="160">
        <v>278</v>
      </c>
      <c r="D1283" s="44">
        <f>IF($B1283&lt;Input!$C$22,"n.m.",IF($B1283=Input!$C$22,100,100*(1+(C1283/INDEX(C$18:C$1845,MATCH(Input!$C$22,$B$18:$B$1845,0))-1))))</f>
        <v>278</v>
      </c>
      <c r="E1283" s="52">
        <f t="shared" si="58"/>
        <v>-3.5842293906810374E-3</v>
      </c>
      <c r="F1283" s="164">
        <v>400348</v>
      </c>
      <c r="G1283" s="163">
        <v>5780</v>
      </c>
      <c r="H1283" s="48">
        <f>IF($B1283&lt;Input!$C$22,"n.m.",IF($B1283=Input!$C$22,100,100*(1+(G1283/INDEX(G$18:G$1845,MATCH(Input!$C$22,$B$18:$B$1845,0))-1))))</f>
        <v>144.5</v>
      </c>
      <c r="I1283" s="46">
        <f t="shared" si="57"/>
        <v>-1.7271157167529916E-3</v>
      </c>
      <c r="J1283" s="50">
        <f>IF($B1283&gt;=Input!$C$22,100,"n.m.")</f>
        <v>100</v>
      </c>
    </row>
    <row r="1284" spans="2:10" x14ac:dyDescent="0.15">
      <c r="B1284" s="33">
        <f t="shared" si="59"/>
        <v>42930</v>
      </c>
      <c r="C1284" s="160">
        <v>279</v>
      </c>
      <c r="D1284" s="44">
        <f>IF($B1284&lt;Input!$C$22,"n.m.",IF($B1284=Input!$C$22,100,100*(1+(C1284/INDEX(C$18:C$1845,MATCH(Input!$C$22,$B$18:$B$1845,0))-1))))</f>
        <v>279</v>
      </c>
      <c r="E1284" s="52">
        <f t="shared" si="58"/>
        <v>-3.5714285714285587E-3</v>
      </c>
      <c r="F1284" s="164">
        <v>314433</v>
      </c>
      <c r="G1284" s="163">
        <v>5790</v>
      </c>
      <c r="H1284" s="48">
        <f>IF($B1284&lt;Input!$C$22,"n.m.",IF($B1284=Input!$C$22,100,100*(1+(G1284/INDEX(G$18:G$1845,MATCH(Input!$C$22,$B$18:$B$1845,0))-1))))</f>
        <v>144.75</v>
      </c>
      <c r="I1284" s="46">
        <f t="shared" si="57"/>
        <v>-1.7241379310344307E-3</v>
      </c>
      <c r="J1284" s="50">
        <f>IF($B1284&gt;=Input!$C$22,100,"n.m.")</f>
        <v>100</v>
      </c>
    </row>
    <row r="1285" spans="2:10" x14ac:dyDescent="0.15">
      <c r="B1285" s="33">
        <f t="shared" si="59"/>
        <v>42929</v>
      </c>
      <c r="C1285" s="160">
        <v>280</v>
      </c>
      <c r="D1285" s="44">
        <f>IF($B1285&lt;Input!$C$22,"n.m.",IF($B1285=Input!$C$22,100,100*(1+(C1285/INDEX(C$18:C$1845,MATCH(Input!$C$22,$B$18:$B$1845,0))-1))))</f>
        <v>280</v>
      </c>
      <c r="E1285" s="52">
        <f t="shared" si="58"/>
        <v>-3.558718861209953E-3</v>
      </c>
      <c r="F1285" s="164">
        <v>335403</v>
      </c>
      <c r="G1285" s="163">
        <v>5800</v>
      </c>
      <c r="H1285" s="48">
        <f>IF($B1285&lt;Input!$C$22,"n.m.",IF($B1285=Input!$C$22,100,100*(1+(G1285/INDEX(G$18:G$1845,MATCH(Input!$C$22,$B$18:$B$1845,0))-1))))</f>
        <v>145</v>
      </c>
      <c r="I1285" s="46">
        <f t="shared" si="57"/>
        <v>-1.7211703958691649E-3</v>
      </c>
      <c r="J1285" s="50">
        <f>IF($B1285&gt;=Input!$C$22,100,"n.m.")</f>
        <v>100</v>
      </c>
    </row>
    <row r="1286" spans="2:10" x14ac:dyDescent="0.15">
      <c r="B1286" s="33">
        <f t="shared" si="59"/>
        <v>42928</v>
      </c>
      <c r="C1286" s="160">
        <v>281</v>
      </c>
      <c r="D1286" s="44">
        <f>IF($B1286&lt;Input!$C$22,"n.m.",IF($B1286=Input!$C$22,100,100*(1+(C1286/INDEX(C$18:C$1845,MATCH(Input!$C$22,$B$18:$B$1845,0))-1))))</f>
        <v>281</v>
      </c>
      <c r="E1286" s="52">
        <f t="shared" si="58"/>
        <v>-3.5460992907800915E-3</v>
      </c>
      <c r="F1286" s="164">
        <v>399902</v>
      </c>
      <c r="G1286" s="163">
        <v>5810</v>
      </c>
      <c r="H1286" s="48">
        <f>IF($B1286&lt;Input!$C$22,"n.m.",IF($B1286=Input!$C$22,100,100*(1+(G1286/INDEX(G$18:G$1845,MATCH(Input!$C$22,$B$18:$B$1845,0))-1))))</f>
        <v>145.25</v>
      </c>
      <c r="I1286" s="46">
        <f t="shared" si="57"/>
        <v>-1.7182130584192379E-3</v>
      </c>
      <c r="J1286" s="50">
        <f>IF($B1286&gt;=Input!$C$22,100,"n.m.")</f>
        <v>100</v>
      </c>
    </row>
    <row r="1287" spans="2:10" x14ac:dyDescent="0.15">
      <c r="B1287" s="33">
        <f t="shared" si="59"/>
        <v>42927</v>
      </c>
      <c r="C1287" s="160">
        <v>282</v>
      </c>
      <c r="D1287" s="44">
        <f>IF($B1287&lt;Input!$C$22,"n.m.",IF($B1287=Input!$C$22,100,100*(1+(C1287/INDEX(C$18:C$1845,MATCH(Input!$C$22,$B$18:$B$1845,0))-1))))</f>
        <v>282</v>
      </c>
      <c r="E1287" s="52">
        <f t="shared" si="58"/>
        <v>-3.5335689045936647E-3</v>
      </c>
      <c r="F1287" s="164">
        <v>345844</v>
      </c>
      <c r="G1287" s="163">
        <v>5820</v>
      </c>
      <c r="H1287" s="48">
        <f>IF($B1287&lt;Input!$C$22,"n.m.",IF($B1287=Input!$C$22,100,100*(1+(G1287/INDEX(G$18:G$1845,MATCH(Input!$C$22,$B$18:$B$1845,0))-1))))</f>
        <v>145.5</v>
      </c>
      <c r="I1287" s="46">
        <f t="shared" si="57"/>
        <v>-1.7152658662092923E-3</v>
      </c>
      <c r="J1287" s="50">
        <f>IF($B1287&gt;=Input!$C$22,100,"n.m.")</f>
        <v>100</v>
      </c>
    </row>
    <row r="1288" spans="2:10" x14ac:dyDescent="0.15">
      <c r="B1288" s="33">
        <f t="shared" si="59"/>
        <v>42926</v>
      </c>
      <c r="C1288" s="160">
        <v>283</v>
      </c>
      <c r="D1288" s="44">
        <f>IF($B1288&lt;Input!$C$22,"n.m.",IF($B1288=Input!$C$22,100,100*(1+(C1288/INDEX(C$18:C$1845,MATCH(Input!$C$22,$B$18:$B$1845,0))-1))))</f>
        <v>283</v>
      </c>
      <c r="E1288" s="52">
        <f t="shared" si="58"/>
        <v>-3.5211267605633756E-3</v>
      </c>
      <c r="F1288" s="164">
        <v>360115</v>
      </c>
      <c r="G1288" s="163">
        <v>5830</v>
      </c>
      <c r="H1288" s="48">
        <f>IF($B1288&lt;Input!$C$22,"n.m.",IF($B1288=Input!$C$22,100,100*(1+(G1288/INDEX(G$18:G$1845,MATCH(Input!$C$22,$B$18:$B$1845,0))-1))))</f>
        <v>145.75</v>
      </c>
      <c r="I1288" s="46">
        <f t="shared" si="57"/>
        <v>-1.712328767123239E-3</v>
      </c>
      <c r="J1288" s="50">
        <f>IF($B1288&gt;=Input!$C$22,100,"n.m.")</f>
        <v>100</v>
      </c>
    </row>
    <row r="1289" spans="2:10" x14ac:dyDescent="0.15">
      <c r="B1289" s="33">
        <f t="shared" si="59"/>
        <v>42925</v>
      </c>
      <c r="C1289" s="160">
        <v>284</v>
      </c>
      <c r="D1289" s="44">
        <f>IF($B1289&lt;Input!$C$22,"n.m.",IF($B1289=Input!$C$22,100,100*(1+(C1289/INDEX(C$18:C$1845,MATCH(Input!$C$22,$B$18:$B$1845,0))-1))))</f>
        <v>284</v>
      </c>
      <c r="E1289" s="52">
        <f t="shared" si="58"/>
        <v>-3.5087719298245723E-3</v>
      </c>
      <c r="F1289" s="164">
        <v>292463</v>
      </c>
      <c r="G1289" s="163">
        <v>5840</v>
      </c>
      <c r="H1289" s="48">
        <f>IF($B1289&lt;Input!$C$22,"n.m.",IF($B1289=Input!$C$22,100,100*(1+(G1289/INDEX(G$18:G$1845,MATCH(Input!$C$22,$B$18:$B$1845,0))-1))))</f>
        <v>146</v>
      </c>
      <c r="I1289" s="46">
        <f t="shared" si="57"/>
        <v>-1.7094017094017033E-3</v>
      </c>
      <c r="J1289" s="50">
        <f>IF($B1289&gt;=Input!$C$22,100,"n.m.")</f>
        <v>100</v>
      </c>
    </row>
    <row r="1290" spans="2:10" x14ac:dyDescent="0.15">
      <c r="B1290" s="33">
        <f t="shared" si="59"/>
        <v>42924</v>
      </c>
      <c r="C1290" s="160">
        <v>285</v>
      </c>
      <c r="D1290" s="44">
        <f>IF($B1290&lt;Input!$C$22,"n.m.",IF($B1290=Input!$C$22,100,100*(1+(C1290/INDEX(C$18:C$1845,MATCH(Input!$C$22,$B$18:$B$1845,0))-1))))</f>
        <v>285</v>
      </c>
      <c r="E1290" s="52">
        <f t="shared" si="58"/>
        <v>-3.4965034965035446E-3</v>
      </c>
      <c r="F1290" s="164">
        <v>422524</v>
      </c>
      <c r="G1290" s="163">
        <v>5850</v>
      </c>
      <c r="H1290" s="48">
        <f>IF($B1290&lt;Input!$C$22,"n.m.",IF($B1290=Input!$C$22,100,100*(1+(G1290/INDEX(G$18:G$1845,MATCH(Input!$C$22,$B$18:$B$1845,0))-1))))</f>
        <v>146.25</v>
      </c>
      <c r="I1290" s="46">
        <f t="shared" si="57"/>
        <v>-1.7064846416382506E-3</v>
      </c>
      <c r="J1290" s="50">
        <f>IF($B1290&gt;=Input!$C$22,100,"n.m.")</f>
        <v>100</v>
      </c>
    </row>
    <row r="1291" spans="2:10" x14ac:dyDescent="0.15">
      <c r="B1291" s="33">
        <f t="shared" si="59"/>
        <v>42923</v>
      </c>
      <c r="C1291" s="160">
        <v>286</v>
      </c>
      <c r="D1291" s="44">
        <f>IF($B1291&lt;Input!$C$22,"n.m.",IF($B1291=Input!$C$22,100,100*(1+(C1291/INDEX(C$18:C$1845,MATCH(Input!$C$22,$B$18:$B$1845,0))-1))))</f>
        <v>286</v>
      </c>
      <c r="E1291" s="52">
        <f t="shared" si="58"/>
        <v>-3.4843205574912606E-3</v>
      </c>
      <c r="F1291" s="164">
        <v>444898</v>
      </c>
      <c r="G1291" s="163">
        <v>5860</v>
      </c>
      <c r="H1291" s="48">
        <f>IF($B1291&lt;Input!$C$22,"n.m.",IF($B1291=Input!$C$22,100,100*(1+(G1291/INDEX(G$18:G$1845,MATCH(Input!$C$22,$B$18:$B$1845,0))-1))))</f>
        <v>146.5</v>
      </c>
      <c r="I1291" s="46">
        <f t="shared" si="57"/>
        <v>-1.7035775127768327E-3</v>
      </c>
      <c r="J1291" s="50">
        <f>IF($B1291&gt;=Input!$C$22,100,"n.m.")</f>
        <v>100</v>
      </c>
    </row>
    <row r="1292" spans="2:10" x14ac:dyDescent="0.15">
      <c r="B1292" s="33">
        <f t="shared" si="59"/>
        <v>42922</v>
      </c>
      <c r="C1292" s="160">
        <v>287</v>
      </c>
      <c r="D1292" s="44">
        <f>IF($B1292&lt;Input!$C$22,"n.m.",IF($B1292=Input!$C$22,100,100*(1+(C1292/INDEX(C$18:C$1845,MATCH(Input!$C$22,$B$18:$B$1845,0))-1))))</f>
        <v>287</v>
      </c>
      <c r="E1292" s="52">
        <f t="shared" si="58"/>
        <v>-3.4722222222222099E-3</v>
      </c>
      <c r="F1292" s="164">
        <v>343929</v>
      </c>
      <c r="G1292" s="163">
        <v>5870</v>
      </c>
      <c r="H1292" s="48">
        <f>IF($B1292&lt;Input!$C$22,"n.m.",IF($B1292=Input!$C$22,100,100*(1+(G1292/INDEX(G$18:G$1845,MATCH(Input!$C$22,$B$18:$B$1845,0))-1))))</f>
        <v>146.75</v>
      </c>
      <c r="I1292" s="46">
        <f t="shared" si="57"/>
        <v>-1.7006802721087899E-3</v>
      </c>
      <c r="J1292" s="50">
        <f>IF($B1292&gt;=Input!$C$22,100,"n.m.")</f>
        <v>100</v>
      </c>
    </row>
    <row r="1293" spans="2:10" x14ac:dyDescent="0.15">
      <c r="B1293" s="33">
        <f t="shared" si="59"/>
        <v>42921</v>
      </c>
      <c r="C1293" s="160">
        <v>288</v>
      </c>
      <c r="D1293" s="44">
        <f>IF($B1293&lt;Input!$C$22,"n.m.",IF($B1293=Input!$C$22,100,100*(1+(C1293/INDEX(C$18:C$1845,MATCH(Input!$C$22,$B$18:$B$1845,0))-1))))</f>
        <v>288</v>
      </c>
      <c r="E1293" s="52">
        <f t="shared" si="58"/>
        <v>-3.4602076124568004E-3</v>
      </c>
      <c r="F1293" s="164">
        <v>217036</v>
      </c>
      <c r="G1293" s="163">
        <v>5880</v>
      </c>
      <c r="H1293" s="48">
        <f>IF($B1293&lt;Input!$C$22,"n.m.",IF($B1293=Input!$C$22,100,100*(1+(G1293/INDEX(G$18:G$1845,MATCH(Input!$C$22,$B$18:$B$1845,0))-1))))</f>
        <v>147</v>
      </c>
      <c r="I1293" s="46">
        <f t="shared" si="57"/>
        <v>-1.6977928692699651E-3</v>
      </c>
      <c r="J1293" s="50">
        <f>IF($B1293&gt;=Input!$C$22,100,"n.m.")</f>
        <v>100</v>
      </c>
    </row>
    <row r="1294" spans="2:10" x14ac:dyDescent="0.15">
      <c r="B1294" s="33">
        <f t="shared" si="59"/>
        <v>42920</v>
      </c>
      <c r="C1294" s="160">
        <v>289</v>
      </c>
      <c r="D1294" s="44">
        <f>IF($B1294&lt;Input!$C$22,"n.m.",IF($B1294=Input!$C$22,100,100*(1+(C1294/INDEX(C$18:C$1845,MATCH(Input!$C$22,$B$18:$B$1845,0))-1))))</f>
        <v>289</v>
      </c>
      <c r="E1294" s="52">
        <f t="shared" si="58"/>
        <v>-3.4482758620689724E-3</v>
      </c>
      <c r="F1294" s="164">
        <v>471097</v>
      </c>
      <c r="G1294" s="163">
        <v>5890</v>
      </c>
      <c r="H1294" s="48">
        <f>IF($B1294&lt;Input!$C$22,"n.m.",IF($B1294=Input!$C$22,100,100*(1+(G1294/INDEX(G$18:G$1845,MATCH(Input!$C$22,$B$18:$B$1845,0))-1))))</f>
        <v>147.25</v>
      </c>
      <c r="I1294" s="46">
        <f t="shared" si="57"/>
        <v>-1.6949152542372614E-3</v>
      </c>
      <c r="J1294" s="50">
        <f>IF($B1294&gt;=Input!$C$22,100,"n.m.")</f>
        <v>100</v>
      </c>
    </row>
    <row r="1295" spans="2:10" x14ac:dyDescent="0.15">
      <c r="B1295" s="33">
        <f t="shared" si="59"/>
        <v>42919</v>
      </c>
      <c r="C1295" s="160">
        <v>290</v>
      </c>
      <c r="D1295" s="44">
        <f>IF($B1295&lt;Input!$C$22,"n.m.",IF($B1295=Input!$C$22,100,100*(1+(C1295/INDEX(C$18:C$1845,MATCH(Input!$C$22,$B$18:$B$1845,0))-1))))</f>
        <v>290</v>
      </c>
      <c r="E1295" s="52">
        <f t="shared" si="58"/>
        <v>-3.4364261168384758E-3</v>
      </c>
      <c r="F1295" s="164">
        <v>345602</v>
      </c>
      <c r="G1295" s="163">
        <v>5900</v>
      </c>
      <c r="H1295" s="48">
        <f>IF($B1295&lt;Input!$C$22,"n.m.",IF($B1295=Input!$C$22,100,100*(1+(G1295/INDEX(G$18:G$1845,MATCH(Input!$C$22,$B$18:$B$1845,0))-1))))</f>
        <v>147.5</v>
      </c>
      <c r="I1295" s="46">
        <f t="shared" si="57"/>
        <v>-1.6920473773265332E-3</v>
      </c>
      <c r="J1295" s="50">
        <f>IF($B1295&gt;=Input!$C$22,100,"n.m.")</f>
        <v>100</v>
      </c>
    </row>
    <row r="1296" spans="2:10" x14ac:dyDescent="0.15">
      <c r="B1296" s="33">
        <f t="shared" si="59"/>
        <v>42918</v>
      </c>
      <c r="C1296" s="160">
        <v>291</v>
      </c>
      <c r="D1296" s="44">
        <f>IF($B1296&lt;Input!$C$22,"n.m.",IF($B1296=Input!$C$22,100,100*(1+(C1296/INDEX(C$18:C$1845,MATCH(Input!$C$22,$B$18:$B$1845,0))-1))))</f>
        <v>291</v>
      </c>
      <c r="E1296" s="52">
        <f t="shared" si="58"/>
        <v>-3.424657534246589E-3</v>
      </c>
      <c r="F1296" s="164">
        <v>425462</v>
      </c>
      <c r="G1296" s="163">
        <v>5910</v>
      </c>
      <c r="H1296" s="48">
        <f>IF($B1296&lt;Input!$C$22,"n.m.",IF($B1296=Input!$C$22,100,100*(1+(G1296/INDEX(G$18:G$1845,MATCH(Input!$C$22,$B$18:$B$1845,0))-1))))</f>
        <v>147.75</v>
      </c>
      <c r="I1296" s="46">
        <f t="shared" si="57"/>
        <v>-1.6891891891891442E-3</v>
      </c>
      <c r="J1296" s="50">
        <f>IF($B1296&gt;=Input!$C$22,100,"n.m.")</f>
        <v>100</v>
      </c>
    </row>
    <row r="1297" spans="2:10" x14ac:dyDescent="0.15">
      <c r="B1297" s="33">
        <f t="shared" si="59"/>
        <v>42917</v>
      </c>
      <c r="C1297" s="160">
        <v>292</v>
      </c>
      <c r="D1297" s="44">
        <f>IF($B1297&lt;Input!$C$22,"n.m.",IF($B1297=Input!$C$22,100,100*(1+(C1297/INDEX(C$18:C$1845,MATCH(Input!$C$22,$B$18:$B$1845,0))-1))))</f>
        <v>292</v>
      </c>
      <c r="E1297" s="52">
        <f t="shared" si="58"/>
        <v>-3.4129692832765013E-3</v>
      </c>
      <c r="F1297" s="164">
        <v>318721</v>
      </c>
      <c r="G1297" s="163">
        <v>5920</v>
      </c>
      <c r="H1297" s="48">
        <f>IF($B1297&lt;Input!$C$22,"n.m.",IF($B1297=Input!$C$22,100,100*(1+(G1297/INDEX(G$18:G$1845,MATCH(Input!$C$22,$B$18:$B$1845,0))-1))))</f>
        <v>148</v>
      </c>
      <c r="I1297" s="46">
        <f t="shared" si="57"/>
        <v>-1.6863406408094139E-3</v>
      </c>
      <c r="J1297" s="50">
        <f>IF($B1297&gt;=Input!$C$22,100,"n.m.")</f>
        <v>100</v>
      </c>
    </row>
    <row r="1298" spans="2:10" x14ac:dyDescent="0.15">
      <c r="B1298" s="33">
        <f t="shared" si="59"/>
        <v>42916</v>
      </c>
      <c r="C1298" s="160">
        <v>293</v>
      </c>
      <c r="D1298" s="44">
        <f>IF($B1298&lt;Input!$C$22,"n.m.",IF($B1298=Input!$C$22,100,100*(1+(C1298/INDEX(C$18:C$1845,MATCH(Input!$C$22,$B$18:$B$1845,0))-1))))</f>
        <v>293</v>
      </c>
      <c r="E1298" s="52">
        <f t="shared" si="58"/>
        <v>-3.4013605442176909E-3</v>
      </c>
      <c r="F1298" s="164">
        <v>443287</v>
      </c>
      <c r="G1298" s="163">
        <v>5930</v>
      </c>
      <c r="H1298" s="48">
        <f>IF($B1298&lt;Input!$C$22,"n.m.",IF($B1298=Input!$C$22,100,100*(1+(G1298/INDEX(G$18:G$1845,MATCH(Input!$C$22,$B$18:$B$1845,0))-1))))</f>
        <v>148.25</v>
      </c>
      <c r="I1298" s="46">
        <f t="shared" ref="I1298:I1361" si="60">G1298/G1299-1</f>
        <v>-1.6835016835017313E-3</v>
      </c>
      <c r="J1298" s="50">
        <f>IF($B1298&gt;=Input!$C$22,100,"n.m.")</f>
        <v>100</v>
      </c>
    </row>
    <row r="1299" spans="2:10" x14ac:dyDescent="0.15">
      <c r="B1299" s="33">
        <f t="shared" si="59"/>
        <v>42915</v>
      </c>
      <c r="C1299" s="160">
        <v>294</v>
      </c>
      <c r="D1299" s="44">
        <f>IF($B1299&lt;Input!$C$22,"n.m.",IF($B1299=Input!$C$22,100,100*(1+(C1299/INDEX(C$18:C$1845,MATCH(Input!$C$22,$B$18:$B$1845,0))-1))))</f>
        <v>294</v>
      </c>
      <c r="E1299" s="52">
        <f t="shared" ref="E1299:E1362" si="61">C1299/C1300-1</f>
        <v>-3.3898305084745228E-3</v>
      </c>
      <c r="F1299" s="164">
        <v>330010</v>
      </c>
      <c r="G1299" s="163">
        <v>5940</v>
      </c>
      <c r="H1299" s="48">
        <f>IF($B1299&lt;Input!$C$22,"n.m.",IF($B1299=Input!$C$22,100,100*(1+(G1299/INDEX(G$18:G$1845,MATCH(Input!$C$22,$B$18:$B$1845,0))-1))))</f>
        <v>148.5</v>
      </c>
      <c r="I1299" s="46">
        <f t="shared" si="60"/>
        <v>-1.6806722689075571E-3</v>
      </c>
      <c r="J1299" s="50">
        <f>IF($B1299&gt;=Input!$C$22,100,"n.m.")</f>
        <v>100</v>
      </c>
    </row>
    <row r="1300" spans="2:10" x14ac:dyDescent="0.15">
      <c r="B1300" s="33">
        <f t="shared" ref="B1300:B1363" si="62">B1299-1</f>
        <v>42914</v>
      </c>
      <c r="C1300" s="160">
        <v>295</v>
      </c>
      <c r="D1300" s="44">
        <f>IF($B1300&lt;Input!$C$22,"n.m.",IF($B1300=Input!$C$22,100,100*(1+(C1300/INDEX(C$18:C$1845,MATCH(Input!$C$22,$B$18:$B$1845,0))-1))))</f>
        <v>295</v>
      </c>
      <c r="E1300" s="52">
        <f t="shared" si="61"/>
        <v>-3.3783783783783994E-3</v>
      </c>
      <c r="F1300" s="164">
        <v>214011</v>
      </c>
      <c r="G1300" s="163">
        <v>5950</v>
      </c>
      <c r="H1300" s="48">
        <f>IF($B1300&lt;Input!$C$22,"n.m.",IF($B1300=Input!$C$22,100,100*(1+(G1300/INDEX(G$18:G$1845,MATCH(Input!$C$22,$B$18:$B$1845,0))-1))))</f>
        <v>148.75</v>
      </c>
      <c r="I1300" s="46">
        <f t="shared" si="60"/>
        <v>-1.6778523489933139E-3</v>
      </c>
      <c r="J1300" s="50">
        <f>IF($B1300&gt;=Input!$C$22,100,"n.m.")</f>
        <v>100</v>
      </c>
    </row>
    <row r="1301" spans="2:10" x14ac:dyDescent="0.15">
      <c r="B1301" s="33">
        <f t="shared" si="62"/>
        <v>42913</v>
      </c>
      <c r="C1301" s="160">
        <v>296</v>
      </c>
      <c r="D1301" s="44">
        <f>IF($B1301&lt;Input!$C$22,"n.m.",IF($B1301=Input!$C$22,100,100*(1+(C1301/INDEX(C$18:C$1845,MATCH(Input!$C$22,$B$18:$B$1845,0))-1))))</f>
        <v>296</v>
      </c>
      <c r="E1301" s="52">
        <f t="shared" si="61"/>
        <v>-3.3670033670033517E-3</v>
      </c>
      <c r="F1301" s="164">
        <v>401907</v>
      </c>
      <c r="G1301" s="163">
        <v>5960</v>
      </c>
      <c r="H1301" s="48">
        <f>IF($B1301&lt;Input!$C$22,"n.m.",IF($B1301=Input!$C$22,100,100*(1+(G1301/INDEX(G$18:G$1845,MATCH(Input!$C$22,$B$18:$B$1845,0))-1))))</f>
        <v>149</v>
      </c>
      <c r="I1301" s="46">
        <f t="shared" si="60"/>
        <v>-1.6750418760469454E-3</v>
      </c>
      <c r="J1301" s="50">
        <f>IF($B1301&gt;=Input!$C$22,100,"n.m.")</f>
        <v>100</v>
      </c>
    </row>
    <row r="1302" spans="2:10" x14ac:dyDescent="0.15">
      <c r="B1302" s="33">
        <f t="shared" si="62"/>
        <v>42912</v>
      </c>
      <c r="C1302" s="160">
        <v>297</v>
      </c>
      <c r="D1302" s="44">
        <f>IF($B1302&lt;Input!$C$22,"n.m.",IF($B1302=Input!$C$22,100,100*(1+(C1302/INDEX(C$18:C$1845,MATCH(Input!$C$22,$B$18:$B$1845,0))-1))))</f>
        <v>297</v>
      </c>
      <c r="E1302" s="52">
        <f t="shared" si="61"/>
        <v>-3.3557046979866278E-3</v>
      </c>
      <c r="F1302" s="164">
        <v>347076</v>
      </c>
      <c r="G1302" s="163">
        <v>5970</v>
      </c>
      <c r="H1302" s="48">
        <f>IF($B1302&lt;Input!$C$22,"n.m.",IF($B1302=Input!$C$22,100,100*(1+(G1302/INDEX(G$18:G$1845,MATCH(Input!$C$22,$B$18:$B$1845,0))-1))))</f>
        <v>149.25</v>
      </c>
      <c r="I1302" s="46">
        <f t="shared" si="60"/>
        <v>-1.6722408026755842E-3</v>
      </c>
      <c r="J1302" s="50">
        <f>IF($B1302&gt;=Input!$C$22,100,"n.m.")</f>
        <v>100</v>
      </c>
    </row>
    <row r="1303" spans="2:10" x14ac:dyDescent="0.15">
      <c r="B1303" s="33">
        <f t="shared" si="62"/>
        <v>42911</v>
      </c>
      <c r="C1303" s="160">
        <v>298</v>
      </c>
      <c r="D1303" s="44">
        <f>IF($B1303&lt;Input!$C$22,"n.m.",IF($B1303=Input!$C$22,100,100*(1+(C1303/INDEX(C$18:C$1845,MATCH(Input!$C$22,$B$18:$B$1845,0))-1))))</f>
        <v>298</v>
      </c>
      <c r="E1303" s="52">
        <f t="shared" si="61"/>
        <v>-3.3444816053511683E-3</v>
      </c>
      <c r="F1303" s="164">
        <v>491061</v>
      </c>
      <c r="G1303" s="163">
        <v>5980</v>
      </c>
      <c r="H1303" s="48">
        <f>IF($B1303&lt;Input!$C$22,"n.m.",IF($B1303=Input!$C$22,100,100*(1+(G1303/INDEX(G$18:G$1845,MATCH(Input!$C$22,$B$18:$B$1845,0))-1))))</f>
        <v>149.5</v>
      </c>
      <c r="I1303" s="46">
        <f t="shared" si="60"/>
        <v>-1.6694490818029983E-3</v>
      </c>
      <c r="J1303" s="50">
        <f>IF($B1303&gt;=Input!$C$22,100,"n.m.")</f>
        <v>100</v>
      </c>
    </row>
    <row r="1304" spans="2:10" x14ac:dyDescent="0.15">
      <c r="B1304" s="33">
        <f t="shared" si="62"/>
        <v>42910</v>
      </c>
      <c r="C1304" s="160">
        <v>299</v>
      </c>
      <c r="D1304" s="44">
        <f>IF($B1304&lt;Input!$C$22,"n.m.",IF($B1304=Input!$C$22,100,100*(1+(C1304/INDEX(C$18:C$1845,MATCH(Input!$C$22,$B$18:$B$1845,0))-1))))</f>
        <v>299</v>
      </c>
      <c r="E1304" s="52">
        <f t="shared" si="61"/>
        <v>-3.3333333333332993E-3</v>
      </c>
      <c r="F1304" s="164">
        <v>272469</v>
      </c>
      <c r="G1304" s="163">
        <v>5990</v>
      </c>
      <c r="H1304" s="48">
        <f>IF($B1304&lt;Input!$C$22,"n.m.",IF($B1304=Input!$C$22,100,100*(1+(G1304/INDEX(G$18:G$1845,MATCH(Input!$C$22,$B$18:$B$1845,0))-1))))</f>
        <v>149.75</v>
      </c>
      <c r="I1304" s="46">
        <f t="shared" si="60"/>
        <v>-1.6666666666667052E-3</v>
      </c>
      <c r="J1304" s="50">
        <f>IF($B1304&gt;=Input!$C$22,100,"n.m.")</f>
        <v>100</v>
      </c>
    </row>
    <row r="1305" spans="2:10" x14ac:dyDescent="0.15">
      <c r="B1305" s="33">
        <f t="shared" si="62"/>
        <v>42909</v>
      </c>
      <c r="C1305" s="160">
        <v>300</v>
      </c>
      <c r="D1305" s="44">
        <f>IF($B1305&lt;Input!$C$22,"n.m.",IF($B1305=Input!$C$22,100,100*(1+(C1305/INDEX(C$18:C$1845,MATCH(Input!$C$22,$B$18:$B$1845,0))-1))))</f>
        <v>300</v>
      </c>
      <c r="E1305" s="52">
        <f t="shared" si="61"/>
        <v>3.3444816053511683E-3</v>
      </c>
      <c r="F1305" s="164">
        <v>275318</v>
      </c>
      <c r="G1305" s="163">
        <v>6000</v>
      </c>
      <c r="H1305" s="48">
        <f>IF($B1305&lt;Input!$C$22,"n.m.",IF($B1305=Input!$C$22,100,100*(1+(G1305/INDEX(G$18:G$1845,MATCH(Input!$C$22,$B$18:$B$1845,0))-1))))</f>
        <v>150</v>
      </c>
      <c r="I1305" s="46">
        <f t="shared" si="60"/>
        <v>1.6694490818029983E-3</v>
      </c>
      <c r="J1305" s="50">
        <f>IF($B1305&gt;=Input!$C$22,100,"n.m.")</f>
        <v>100</v>
      </c>
    </row>
    <row r="1306" spans="2:10" x14ac:dyDescent="0.15">
      <c r="B1306" s="33">
        <f t="shared" si="62"/>
        <v>42908</v>
      </c>
      <c r="C1306" s="160">
        <v>299</v>
      </c>
      <c r="D1306" s="44">
        <f>IF($B1306&lt;Input!$C$22,"n.m.",IF($B1306=Input!$C$22,100,100*(1+(C1306/INDEX(C$18:C$1845,MATCH(Input!$C$22,$B$18:$B$1845,0))-1))))</f>
        <v>299</v>
      </c>
      <c r="E1306" s="52">
        <f t="shared" si="61"/>
        <v>3.3557046979866278E-3</v>
      </c>
      <c r="F1306" s="164">
        <v>307413</v>
      </c>
      <c r="G1306" s="163">
        <v>5990</v>
      </c>
      <c r="H1306" s="48">
        <f>IF($B1306&lt;Input!$C$22,"n.m.",IF($B1306=Input!$C$22,100,100*(1+(G1306/INDEX(G$18:G$1845,MATCH(Input!$C$22,$B$18:$B$1845,0))-1))))</f>
        <v>149.75</v>
      </c>
      <c r="I1306" s="46">
        <f t="shared" si="60"/>
        <v>1.6722408026756952E-3</v>
      </c>
      <c r="J1306" s="50">
        <f>IF($B1306&gt;=Input!$C$22,100,"n.m.")</f>
        <v>100</v>
      </c>
    </row>
    <row r="1307" spans="2:10" x14ac:dyDescent="0.15">
      <c r="B1307" s="33">
        <f t="shared" si="62"/>
        <v>42907</v>
      </c>
      <c r="C1307" s="160">
        <v>298</v>
      </c>
      <c r="D1307" s="44">
        <f>IF($B1307&lt;Input!$C$22,"n.m.",IF($B1307=Input!$C$22,100,100*(1+(C1307/INDEX(C$18:C$1845,MATCH(Input!$C$22,$B$18:$B$1845,0))-1))))</f>
        <v>298</v>
      </c>
      <c r="E1307" s="52">
        <f t="shared" si="61"/>
        <v>3.3670033670034627E-3</v>
      </c>
      <c r="F1307" s="164">
        <v>270334</v>
      </c>
      <c r="G1307" s="163">
        <v>5980</v>
      </c>
      <c r="H1307" s="48">
        <f>IF($B1307&lt;Input!$C$22,"n.m.",IF($B1307=Input!$C$22,100,100*(1+(G1307/INDEX(G$18:G$1845,MATCH(Input!$C$22,$B$18:$B$1845,0))-1))))</f>
        <v>149.5</v>
      </c>
      <c r="I1307" s="46">
        <f t="shared" si="60"/>
        <v>1.6750418760469454E-3</v>
      </c>
      <c r="J1307" s="50">
        <f>IF($B1307&gt;=Input!$C$22,100,"n.m.")</f>
        <v>100</v>
      </c>
    </row>
    <row r="1308" spans="2:10" x14ac:dyDescent="0.15">
      <c r="B1308" s="33">
        <f t="shared" si="62"/>
        <v>42906</v>
      </c>
      <c r="C1308" s="160">
        <v>297</v>
      </c>
      <c r="D1308" s="44">
        <f>IF($B1308&lt;Input!$C$22,"n.m.",IF($B1308=Input!$C$22,100,100*(1+(C1308/INDEX(C$18:C$1845,MATCH(Input!$C$22,$B$18:$B$1845,0))-1))))</f>
        <v>297</v>
      </c>
      <c r="E1308" s="52">
        <f t="shared" si="61"/>
        <v>3.3783783783782884E-3</v>
      </c>
      <c r="F1308" s="164">
        <v>415581</v>
      </c>
      <c r="G1308" s="163">
        <v>5970</v>
      </c>
      <c r="H1308" s="48">
        <f>IF($B1308&lt;Input!$C$22,"n.m.",IF($B1308=Input!$C$22,100,100*(1+(G1308/INDEX(G$18:G$1845,MATCH(Input!$C$22,$B$18:$B$1845,0))-1))))</f>
        <v>149.25</v>
      </c>
      <c r="I1308" s="46">
        <f t="shared" si="60"/>
        <v>1.6778523489933139E-3</v>
      </c>
      <c r="J1308" s="50">
        <f>IF($B1308&gt;=Input!$C$22,100,"n.m.")</f>
        <v>100</v>
      </c>
    </row>
    <row r="1309" spans="2:10" x14ac:dyDescent="0.15">
      <c r="B1309" s="33">
        <f t="shared" si="62"/>
        <v>42905</v>
      </c>
      <c r="C1309" s="160">
        <v>296</v>
      </c>
      <c r="D1309" s="44">
        <f>IF($B1309&lt;Input!$C$22,"n.m.",IF($B1309=Input!$C$22,100,100*(1+(C1309/INDEX(C$18:C$1845,MATCH(Input!$C$22,$B$18:$B$1845,0))-1))))</f>
        <v>296</v>
      </c>
      <c r="E1309" s="52">
        <f t="shared" si="61"/>
        <v>3.3898305084745228E-3</v>
      </c>
      <c r="F1309" s="164">
        <v>306942</v>
      </c>
      <c r="G1309" s="163">
        <v>5960</v>
      </c>
      <c r="H1309" s="48">
        <f>IF($B1309&lt;Input!$C$22,"n.m.",IF($B1309=Input!$C$22,100,100*(1+(G1309/INDEX(G$18:G$1845,MATCH(Input!$C$22,$B$18:$B$1845,0))-1))))</f>
        <v>149</v>
      </c>
      <c r="I1309" s="46">
        <f t="shared" si="60"/>
        <v>1.6806722689075571E-3</v>
      </c>
      <c r="J1309" s="50">
        <f>IF($B1309&gt;=Input!$C$22,100,"n.m.")</f>
        <v>100</v>
      </c>
    </row>
    <row r="1310" spans="2:10" x14ac:dyDescent="0.15">
      <c r="B1310" s="33">
        <f t="shared" si="62"/>
        <v>42904</v>
      </c>
      <c r="C1310" s="160">
        <v>295</v>
      </c>
      <c r="D1310" s="44">
        <f>IF($B1310&lt;Input!$C$22,"n.m.",IF($B1310=Input!$C$22,100,100*(1+(C1310/INDEX(C$18:C$1845,MATCH(Input!$C$22,$B$18:$B$1845,0))-1))))</f>
        <v>295</v>
      </c>
      <c r="E1310" s="52">
        <f t="shared" si="61"/>
        <v>3.4013605442175798E-3</v>
      </c>
      <c r="F1310" s="164">
        <v>207141</v>
      </c>
      <c r="G1310" s="163">
        <v>5950</v>
      </c>
      <c r="H1310" s="48">
        <f>IF($B1310&lt;Input!$C$22,"n.m.",IF($B1310=Input!$C$22,100,100*(1+(G1310/INDEX(G$18:G$1845,MATCH(Input!$C$22,$B$18:$B$1845,0))-1))))</f>
        <v>148.75</v>
      </c>
      <c r="I1310" s="46">
        <f t="shared" si="60"/>
        <v>1.6835016835017313E-3</v>
      </c>
      <c r="J1310" s="50">
        <f>IF($B1310&gt;=Input!$C$22,100,"n.m.")</f>
        <v>100</v>
      </c>
    </row>
    <row r="1311" spans="2:10" x14ac:dyDescent="0.15">
      <c r="B1311" s="33">
        <f t="shared" si="62"/>
        <v>42903</v>
      </c>
      <c r="C1311" s="160">
        <v>294</v>
      </c>
      <c r="D1311" s="44">
        <f>IF($B1311&lt;Input!$C$22,"n.m.",IF($B1311=Input!$C$22,100,100*(1+(C1311/INDEX(C$18:C$1845,MATCH(Input!$C$22,$B$18:$B$1845,0))-1))))</f>
        <v>294</v>
      </c>
      <c r="E1311" s="52">
        <f t="shared" si="61"/>
        <v>3.4129692832765013E-3</v>
      </c>
      <c r="F1311" s="164">
        <v>350489</v>
      </c>
      <c r="G1311" s="163">
        <v>5940</v>
      </c>
      <c r="H1311" s="48">
        <f>IF($B1311&lt;Input!$C$22,"n.m.",IF($B1311=Input!$C$22,100,100*(1+(G1311/INDEX(G$18:G$1845,MATCH(Input!$C$22,$B$18:$B$1845,0))-1))))</f>
        <v>148.5</v>
      </c>
      <c r="I1311" s="46">
        <f t="shared" si="60"/>
        <v>1.6863406408094139E-3</v>
      </c>
      <c r="J1311" s="50">
        <f>IF($B1311&gt;=Input!$C$22,100,"n.m.")</f>
        <v>100</v>
      </c>
    </row>
    <row r="1312" spans="2:10" x14ac:dyDescent="0.15">
      <c r="B1312" s="33">
        <f t="shared" si="62"/>
        <v>42902</v>
      </c>
      <c r="C1312" s="160">
        <v>293</v>
      </c>
      <c r="D1312" s="44">
        <f>IF($B1312&lt;Input!$C$22,"n.m.",IF($B1312=Input!$C$22,100,100*(1+(C1312/INDEX(C$18:C$1845,MATCH(Input!$C$22,$B$18:$B$1845,0))-1))))</f>
        <v>293</v>
      </c>
      <c r="E1312" s="52">
        <f t="shared" si="61"/>
        <v>3.424657534246478E-3</v>
      </c>
      <c r="F1312" s="164">
        <v>255331</v>
      </c>
      <c r="G1312" s="163">
        <v>5930</v>
      </c>
      <c r="H1312" s="48">
        <f>IF($B1312&lt;Input!$C$22,"n.m.",IF($B1312=Input!$C$22,100,100*(1+(G1312/INDEX(G$18:G$1845,MATCH(Input!$C$22,$B$18:$B$1845,0))-1))))</f>
        <v>148.25</v>
      </c>
      <c r="I1312" s="46">
        <f t="shared" si="60"/>
        <v>1.6891891891892552E-3</v>
      </c>
      <c r="J1312" s="50">
        <f>IF($B1312&gt;=Input!$C$22,100,"n.m.")</f>
        <v>100</v>
      </c>
    </row>
    <row r="1313" spans="2:10" x14ac:dyDescent="0.15">
      <c r="B1313" s="33">
        <f t="shared" si="62"/>
        <v>42901</v>
      </c>
      <c r="C1313" s="160">
        <v>292</v>
      </c>
      <c r="D1313" s="44">
        <f>IF($B1313&lt;Input!$C$22,"n.m.",IF($B1313=Input!$C$22,100,100*(1+(C1313/INDEX(C$18:C$1845,MATCH(Input!$C$22,$B$18:$B$1845,0))-1))))</f>
        <v>292</v>
      </c>
      <c r="E1313" s="52">
        <f t="shared" si="61"/>
        <v>3.4364261168384758E-3</v>
      </c>
      <c r="F1313" s="164">
        <v>280108</v>
      </c>
      <c r="G1313" s="163">
        <v>5920</v>
      </c>
      <c r="H1313" s="48">
        <f>IF($B1313&lt;Input!$C$22,"n.m.",IF($B1313=Input!$C$22,100,100*(1+(G1313/INDEX(G$18:G$1845,MATCH(Input!$C$22,$B$18:$B$1845,0))-1))))</f>
        <v>148</v>
      </c>
      <c r="I1313" s="46">
        <f t="shared" si="60"/>
        <v>1.6920473773265332E-3</v>
      </c>
      <c r="J1313" s="50">
        <f>IF($B1313&gt;=Input!$C$22,100,"n.m.")</f>
        <v>100</v>
      </c>
    </row>
    <row r="1314" spans="2:10" x14ac:dyDescent="0.15">
      <c r="B1314" s="33">
        <f t="shared" si="62"/>
        <v>42900</v>
      </c>
      <c r="C1314" s="160">
        <v>291</v>
      </c>
      <c r="D1314" s="44">
        <f>IF($B1314&lt;Input!$C$22,"n.m.",IF($B1314=Input!$C$22,100,100*(1+(C1314/INDEX(C$18:C$1845,MATCH(Input!$C$22,$B$18:$B$1845,0))-1))))</f>
        <v>291</v>
      </c>
      <c r="E1314" s="52">
        <f t="shared" si="61"/>
        <v>3.4482758620688614E-3</v>
      </c>
      <c r="F1314" s="164">
        <v>365538</v>
      </c>
      <c r="G1314" s="163">
        <v>5910</v>
      </c>
      <c r="H1314" s="48">
        <f>IF($B1314&lt;Input!$C$22,"n.m.",IF($B1314=Input!$C$22,100,100*(1+(G1314/INDEX(G$18:G$1845,MATCH(Input!$C$22,$B$18:$B$1845,0))-1))))</f>
        <v>147.75</v>
      </c>
      <c r="I1314" s="46">
        <f t="shared" si="60"/>
        <v>1.6949152542373724E-3</v>
      </c>
      <c r="J1314" s="50">
        <f>IF($B1314&gt;=Input!$C$22,100,"n.m.")</f>
        <v>100</v>
      </c>
    </row>
    <row r="1315" spans="2:10" x14ac:dyDescent="0.15">
      <c r="B1315" s="33">
        <f t="shared" si="62"/>
        <v>42899</v>
      </c>
      <c r="C1315" s="160">
        <v>290</v>
      </c>
      <c r="D1315" s="44">
        <f>IF($B1315&lt;Input!$C$22,"n.m.",IF($B1315=Input!$C$22,100,100*(1+(C1315/INDEX(C$18:C$1845,MATCH(Input!$C$22,$B$18:$B$1845,0))-1))))</f>
        <v>290</v>
      </c>
      <c r="E1315" s="52">
        <f t="shared" si="61"/>
        <v>3.4602076124568004E-3</v>
      </c>
      <c r="F1315" s="164">
        <v>366737</v>
      </c>
      <c r="G1315" s="163">
        <v>5900</v>
      </c>
      <c r="H1315" s="48">
        <f>IF($B1315&lt;Input!$C$22,"n.m.",IF($B1315=Input!$C$22,100,100*(1+(G1315/INDEX(G$18:G$1845,MATCH(Input!$C$22,$B$18:$B$1845,0))-1))))</f>
        <v>147.5</v>
      </c>
      <c r="I1315" s="46">
        <f t="shared" si="60"/>
        <v>1.6977928692698541E-3</v>
      </c>
      <c r="J1315" s="50">
        <f>IF($B1315&gt;=Input!$C$22,100,"n.m.")</f>
        <v>100</v>
      </c>
    </row>
    <row r="1316" spans="2:10" x14ac:dyDescent="0.15">
      <c r="B1316" s="33">
        <f t="shared" si="62"/>
        <v>42898</v>
      </c>
      <c r="C1316" s="160">
        <v>289</v>
      </c>
      <c r="D1316" s="44">
        <f>IF($B1316&lt;Input!$C$22,"n.m.",IF($B1316=Input!$C$22,100,100*(1+(C1316/INDEX(C$18:C$1845,MATCH(Input!$C$22,$B$18:$B$1845,0))-1))))</f>
        <v>289</v>
      </c>
      <c r="E1316" s="52">
        <f t="shared" si="61"/>
        <v>3.4722222222223209E-3</v>
      </c>
      <c r="F1316" s="164">
        <v>355431</v>
      </c>
      <c r="G1316" s="163">
        <v>5890</v>
      </c>
      <c r="H1316" s="48">
        <f>IF($B1316&lt;Input!$C$22,"n.m.",IF($B1316=Input!$C$22,100,100*(1+(G1316/INDEX(G$18:G$1845,MATCH(Input!$C$22,$B$18:$B$1845,0))-1))))</f>
        <v>147.25</v>
      </c>
      <c r="I1316" s="46">
        <f t="shared" si="60"/>
        <v>1.7006802721089009E-3</v>
      </c>
      <c r="J1316" s="50">
        <f>IF($B1316&gt;=Input!$C$22,100,"n.m.")</f>
        <v>100</v>
      </c>
    </row>
    <row r="1317" spans="2:10" x14ac:dyDescent="0.15">
      <c r="B1317" s="33">
        <f t="shared" si="62"/>
        <v>42897</v>
      </c>
      <c r="C1317" s="160">
        <v>288</v>
      </c>
      <c r="D1317" s="44">
        <f>IF($B1317&lt;Input!$C$22,"n.m.",IF($B1317=Input!$C$22,100,100*(1+(C1317/INDEX(C$18:C$1845,MATCH(Input!$C$22,$B$18:$B$1845,0))-1))))</f>
        <v>288</v>
      </c>
      <c r="E1317" s="52">
        <f t="shared" si="61"/>
        <v>3.4843205574912606E-3</v>
      </c>
      <c r="F1317" s="164">
        <v>454973</v>
      </c>
      <c r="G1317" s="163">
        <v>5880</v>
      </c>
      <c r="H1317" s="48">
        <f>IF($B1317&lt;Input!$C$22,"n.m.",IF($B1317=Input!$C$22,100,100*(1+(G1317/INDEX(G$18:G$1845,MATCH(Input!$C$22,$B$18:$B$1845,0))-1))))</f>
        <v>147</v>
      </c>
      <c r="I1317" s="46">
        <f t="shared" si="60"/>
        <v>1.7035775127767216E-3</v>
      </c>
      <c r="J1317" s="50">
        <f>IF($B1317&gt;=Input!$C$22,100,"n.m.")</f>
        <v>100</v>
      </c>
    </row>
    <row r="1318" spans="2:10" x14ac:dyDescent="0.15">
      <c r="B1318" s="33">
        <f t="shared" si="62"/>
        <v>42896</v>
      </c>
      <c r="C1318" s="160">
        <v>287</v>
      </c>
      <c r="D1318" s="44">
        <f>IF($B1318&lt;Input!$C$22,"n.m.",IF($B1318=Input!$C$22,100,100*(1+(C1318/INDEX(C$18:C$1845,MATCH(Input!$C$22,$B$18:$B$1845,0))-1))))</f>
        <v>287</v>
      </c>
      <c r="E1318" s="52">
        <f t="shared" si="61"/>
        <v>3.4965034965035446E-3</v>
      </c>
      <c r="F1318" s="164">
        <v>364230</v>
      </c>
      <c r="G1318" s="163">
        <v>5870</v>
      </c>
      <c r="H1318" s="48">
        <f>IF($B1318&lt;Input!$C$22,"n.m.",IF($B1318=Input!$C$22,100,100*(1+(G1318/INDEX(G$18:G$1845,MATCH(Input!$C$22,$B$18:$B$1845,0))-1))))</f>
        <v>146.75</v>
      </c>
      <c r="I1318" s="46">
        <f t="shared" si="60"/>
        <v>1.7064846416381396E-3</v>
      </c>
      <c r="J1318" s="50">
        <f>IF($B1318&gt;=Input!$C$22,100,"n.m.")</f>
        <v>100</v>
      </c>
    </row>
    <row r="1319" spans="2:10" x14ac:dyDescent="0.15">
      <c r="B1319" s="33">
        <f t="shared" si="62"/>
        <v>42895</v>
      </c>
      <c r="C1319" s="160">
        <v>286</v>
      </c>
      <c r="D1319" s="44">
        <f>IF($B1319&lt;Input!$C$22,"n.m.",IF($B1319=Input!$C$22,100,100*(1+(C1319/INDEX(C$18:C$1845,MATCH(Input!$C$22,$B$18:$B$1845,0))-1))))</f>
        <v>286</v>
      </c>
      <c r="E1319" s="52">
        <f t="shared" si="61"/>
        <v>3.5087719298245723E-3</v>
      </c>
      <c r="F1319" s="164">
        <v>489675</v>
      </c>
      <c r="G1319" s="163">
        <v>5860</v>
      </c>
      <c r="H1319" s="48">
        <f>IF($B1319&lt;Input!$C$22,"n.m.",IF($B1319=Input!$C$22,100,100*(1+(G1319/INDEX(G$18:G$1845,MATCH(Input!$C$22,$B$18:$B$1845,0))-1))))</f>
        <v>146.5</v>
      </c>
      <c r="I1319" s="46">
        <f t="shared" si="60"/>
        <v>1.7094017094017033E-3</v>
      </c>
      <c r="J1319" s="50">
        <f>IF($B1319&gt;=Input!$C$22,100,"n.m.")</f>
        <v>100</v>
      </c>
    </row>
    <row r="1320" spans="2:10" x14ac:dyDescent="0.15">
      <c r="B1320" s="33">
        <f t="shared" si="62"/>
        <v>42894</v>
      </c>
      <c r="C1320" s="160">
        <v>285</v>
      </c>
      <c r="D1320" s="44">
        <f>IF($B1320&lt;Input!$C$22,"n.m.",IF($B1320=Input!$C$22,100,100*(1+(C1320/INDEX(C$18:C$1845,MATCH(Input!$C$22,$B$18:$B$1845,0))-1))))</f>
        <v>285</v>
      </c>
      <c r="E1320" s="52">
        <f t="shared" si="61"/>
        <v>3.5211267605634866E-3</v>
      </c>
      <c r="F1320" s="164">
        <v>443873</v>
      </c>
      <c r="G1320" s="163">
        <v>5850</v>
      </c>
      <c r="H1320" s="48">
        <f>IF($B1320&lt;Input!$C$22,"n.m.",IF($B1320=Input!$C$22,100,100*(1+(G1320/INDEX(G$18:G$1845,MATCH(Input!$C$22,$B$18:$B$1845,0))-1))))</f>
        <v>146.25</v>
      </c>
      <c r="I1320" s="46">
        <f t="shared" si="60"/>
        <v>1.712328767123239E-3</v>
      </c>
      <c r="J1320" s="50">
        <f>IF($B1320&gt;=Input!$C$22,100,"n.m.")</f>
        <v>100</v>
      </c>
    </row>
    <row r="1321" spans="2:10" x14ac:dyDescent="0.15">
      <c r="B1321" s="33">
        <f t="shared" si="62"/>
        <v>42893</v>
      </c>
      <c r="C1321" s="160">
        <v>284</v>
      </c>
      <c r="D1321" s="44">
        <f>IF($B1321&lt;Input!$C$22,"n.m.",IF($B1321=Input!$C$22,100,100*(1+(C1321/INDEX(C$18:C$1845,MATCH(Input!$C$22,$B$18:$B$1845,0))-1))))</f>
        <v>284</v>
      </c>
      <c r="E1321" s="52">
        <f t="shared" si="61"/>
        <v>3.5335689045936647E-3</v>
      </c>
      <c r="F1321" s="164">
        <v>397283</v>
      </c>
      <c r="G1321" s="163">
        <v>5840</v>
      </c>
      <c r="H1321" s="48">
        <f>IF($B1321&lt;Input!$C$22,"n.m.",IF($B1321=Input!$C$22,100,100*(1+(G1321/INDEX(G$18:G$1845,MATCH(Input!$C$22,$B$18:$B$1845,0))-1))))</f>
        <v>146</v>
      </c>
      <c r="I1321" s="46">
        <f t="shared" si="60"/>
        <v>1.7152658662091813E-3</v>
      </c>
      <c r="J1321" s="50">
        <f>IF($B1321&gt;=Input!$C$22,100,"n.m.")</f>
        <v>100</v>
      </c>
    </row>
    <row r="1322" spans="2:10" x14ac:dyDescent="0.15">
      <c r="B1322" s="33">
        <f t="shared" si="62"/>
        <v>42892</v>
      </c>
      <c r="C1322" s="160">
        <v>283</v>
      </c>
      <c r="D1322" s="44">
        <f>IF($B1322&lt;Input!$C$22,"n.m.",IF($B1322=Input!$C$22,100,100*(1+(C1322/INDEX(C$18:C$1845,MATCH(Input!$C$22,$B$18:$B$1845,0))-1))))</f>
        <v>283</v>
      </c>
      <c r="E1322" s="52">
        <f t="shared" si="61"/>
        <v>3.5460992907800915E-3</v>
      </c>
      <c r="F1322" s="164">
        <v>272325</v>
      </c>
      <c r="G1322" s="163">
        <v>5830</v>
      </c>
      <c r="H1322" s="48">
        <f>IF($B1322&lt;Input!$C$22,"n.m.",IF($B1322=Input!$C$22,100,100*(1+(G1322/INDEX(G$18:G$1845,MATCH(Input!$C$22,$B$18:$B$1845,0))-1))))</f>
        <v>145.75</v>
      </c>
      <c r="I1322" s="46">
        <f t="shared" si="60"/>
        <v>1.7182130584192379E-3</v>
      </c>
      <c r="J1322" s="50">
        <f>IF($B1322&gt;=Input!$C$22,100,"n.m.")</f>
        <v>100</v>
      </c>
    </row>
    <row r="1323" spans="2:10" x14ac:dyDescent="0.15">
      <c r="B1323" s="33">
        <f t="shared" si="62"/>
        <v>42891</v>
      </c>
      <c r="C1323" s="160">
        <v>282</v>
      </c>
      <c r="D1323" s="44">
        <f>IF($B1323&lt;Input!$C$22,"n.m.",IF($B1323=Input!$C$22,100,100*(1+(C1323/INDEX(C$18:C$1845,MATCH(Input!$C$22,$B$18:$B$1845,0))-1))))</f>
        <v>282</v>
      </c>
      <c r="E1323" s="52">
        <f t="shared" si="61"/>
        <v>3.558718861210064E-3</v>
      </c>
      <c r="F1323" s="164">
        <v>231333</v>
      </c>
      <c r="G1323" s="163">
        <v>5820</v>
      </c>
      <c r="H1323" s="48">
        <f>IF($B1323&lt;Input!$C$22,"n.m.",IF($B1323=Input!$C$22,100,100*(1+(G1323/INDEX(G$18:G$1845,MATCH(Input!$C$22,$B$18:$B$1845,0))-1))))</f>
        <v>145.5</v>
      </c>
      <c r="I1323" s="46">
        <f t="shared" si="60"/>
        <v>1.7211703958692759E-3</v>
      </c>
      <c r="J1323" s="50">
        <f>IF($B1323&gt;=Input!$C$22,100,"n.m.")</f>
        <v>100</v>
      </c>
    </row>
    <row r="1324" spans="2:10" x14ac:dyDescent="0.15">
      <c r="B1324" s="33">
        <f t="shared" si="62"/>
        <v>42890</v>
      </c>
      <c r="C1324" s="160">
        <v>281</v>
      </c>
      <c r="D1324" s="44">
        <f>IF($B1324&lt;Input!$C$22,"n.m.",IF($B1324=Input!$C$22,100,100*(1+(C1324/INDEX(C$18:C$1845,MATCH(Input!$C$22,$B$18:$B$1845,0))-1))))</f>
        <v>281</v>
      </c>
      <c r="E1324" s="52">
        <f t="shared" si="61"/>
        <v>3.5714285714285587E-3</v>
      </c>
      <c r="F1324" s="164">
        <v>413822</v>
      </c>
      <c r="G1324" s="163">
        <v>5810</v>
      </c>
      <c r="H1324" s="48">
        <f>IF($B1324&lt;Input!$C$22,"n.m.",IF($B1324=Input!$C$22,100,100*(1+(G1324/INDEX(G$18:G$1845,MATCH(Input!$C$22,$B$18:$B$1845,0))-1))))</f>
        <v>145.25</v>
      </c>
      <c r="I1324" s="46">
        <f t="shared" si="60"/>
        <v>1.7241379310344307E-3</v>
      </c>
      <c r="J1324" s="50">
        <f>IF($B1324&gt;=Input!$C$22,100,"n.m.")</f>
        <v>100</v>
      </c>
    </row>
    <row r="1325" spans="2:10" x14ac:dyDescent="0.15">
      <c r="B1325" s="33">
        <f t="shared" si="62"/>
        <v>42889</v>
      </c>
      <c r="C1325" s="160">
        <v>280</v>
      </c>
      <c r="D1325" s="44">
        <f>IF($B1325&lt;Input!$C$22,"n.m.",IF($B1325=Input!$C$22,100,100*(1+(C1325/INDEX(C$18:C$1845,MATCH(Input!$C$22,$B$18:$B$1845,0))-1))))</f>
        <v>280</v>
      </c>
      <c r="E1325" s="52">
        <f t="shared" si="61"/>
        <v>3.5842293906809264E-3</v>
      </c>
      <c r="F1325" s="164">
        <v>203095</v>
      </c>
      <c r="G1325" s="163">
        <v>5800</v>
      </c>
      <c r="H1325" s="48">
        <f>IF($B1325&lt;Input!$C$22,"n.m.",IF($B1325=Input!$C$22,100,100*(1+(G1325/INDEX(G$18:G$1845,MATCH(Input!$C$22,$B$18:$B$1845,0))-1))))</f>
        <v>145</v>
      </c>
      <c r="I1325" s="46">
        <f t="shared" si="60"/>
        <v>1.7271157167531026E-3</v>
      </c>
      <c r="J1325" s="50">
        <f>IF($B1325&gt;=Input!$C$22,100,"n.m.")</f>
        <v>100</v>
      </c>
    </row>
    <row r="1326" spans="2:10" x14ac:dyDescent="0.15">
      <c r="B1326" s="33">
        <f t="shared" si="62"/>
        <v>42888</v>
      </c>
      <c r="C1326" s="160">
        <v>279</v>
      </c>
      <c r="D1326" s="44">
        <f>IF($B1326&lt;Input!$C$22,"n.m.",IF($B1326=Input!$C$22,100,100*(1+(C1326/INDEX(C$18:C$1845,MATCH(Input!$C$22,$B$18:$B$1845,0))-1))))</f>
        <v>279</v>
      </c>
      <c r="E1326" s="52">
        <f t="shared" si="61"/>
        <v>3.597122302158251E-3</v>
      </c>
      <c r="F1326" s="164">
        <v>220109</v>
      </c>
      <c r="G1326" s="163">
        <v>5790</v>
      </c>
      <c r="H1326" s="48">
        <f>IF($B1326&lt;Input!$C$22,"n.m.",IF($B1326=Input!$C$22,100,100*(1+(G1326/INDEX(G$18:G$1845,MATCH(Input!$C$22,$B$18:$B$1845,0))-1))))</f>
        <v>144.75</v>
      </c>
      <c r="I1326" s="46">
        <f t="shared" si="60"/>
        <v>1.7301038062282892E-3</v>
      </c>
      <c r="J1326" s="50">
        <f>IF($B1326&gt;=Input!$C$22,100,"n.m.")</f>
        <v>100</v>
      </c>
    </row>
    <row r="1327" spans="2:10" x14ac:dyDescent="0.15">
      <c r="B1327" s="33">
        <f t="shared" si="62"/>
        <v>42887</v>
      </c>
      <c r="C1327" s="160">
        <v>278</v>
      </c>
      <c r="D1327" s="44">
        <f>IF($B1327&lt;Input!$C$22,"n.m.",IF($B1327=Input!$C$22,100,100*(1+(C1327/INDEX(C$18:C$1845,MATCH(Input!$C$22,$B$18:$B$1845,0))-1))))</f>
        <v>278</v>
      </c>
      <c r="E1327" s="52">
        <f t="shared" si="61"/>
        <v>3.6101083032491488E-3</v>
      </c>
      <c r="F1327" s="164">
        <v>216077</v>
      </c>
      <c r="G1327" s="163">
        <v>5780</v>
      </c>
      <c r="H1327" s="48">
        <f>IF($B1327&lt;Input!$C$22,"n.m.",IF($B1327=Input!$C$22,100,100*(1+(G1327/INDEX(G$18:G$1845,MATCH(Input!$C$22,$B$18:$B$1845,0))-1))))</f>
        <v>144.5</v>
      </c>
      <c r="I1327" s="46">
        <f t="shared" si="60"/>
        <v>1.7331022530329143E-3</v>
      </c>
      <c r="J1327" s="50">
        <f>IF($B1327&gt;=Input!$C$22,100,"n.m.")</f>
        <v>100</v>
      </c>
    </row>
    <row r="1328" spans="2:10" x14ac:dyDescent="0.15">
      <c r="B1328" s="33">
        <f t="shared" si="62"/>
        <v>42886</v>
      </c>
      <c r="C1328" s="160">
        <v>277</v>
      </c>
      <c r="D1328" s="44">
        <f>IF($B1328&lt;Input!$C$22,"n.m.",IF($B1328=Input!$C$22,100,100*(1+(C1328/INDEX(C$18:C$1845,MATCH(Input!$C$22,$B$18:$B$1845,0))-1))))</f>
        <v>277</v>
      </c>
      <c r="E1328" s="52">
        <f t="shared" si="61"/>
        <v>3.6231884057971175E-3</v>
      </c>
      <c r="F1328" s="164">
        <v>425296</v>
      </c>
      <c r="G1328" s="163">
        <v>5770</v>
      </c>
      <c r="H1328" s="48">
        <f>IF($B1328&lt;Input!$C$22,"n.m.",IF($B1328=Input!$C$22,100,100*(1+(G1328/INDEX(G$18:G$1845,MATCH(Input!$C$22,$B$18:$B$1845,0))-1))))</f>
        <v>144.25</v>
      </c>
      <c r="I1328" s="46">
        <f t="shared" si="60"/>
        <v>1.7361111111111605E-3</v>
      </c>
      <c r="J1328" s="50">
        <f>IF($B1328&gt;=Input!$C$22,100,"n.m.")</f>
        <v>100</v>
      </c>
    </row>
    <row r="1329" spans="2:10" x14ac:dyDescent="0.15">
      <c r="B1329" s="33">
        <f t="shared" si="62"/>
        <v>42885</v>
      </c>
      <c r="C1329" s="160">
        <v>276</v>
      </c>
      <c r="D1329" s="44">
        <f>IF($B1329&lt;Input!$C$22,"n.m.",IF($B1329=Input!$C$22,100,100*(1+(C1329/INDEX(C$18:C$1845,MATCH(Input!$C$22,$B$18:$B$1845,0))-1))))</f>
        <v>276</v>
      </c>
      <c r="E1329" s="52">
        <f t="shared" si="61"/>
        <v>3.6363636363636598E-3</v>
      </c>
      <c r="F1329" s="164">
        <v>389339</v>
      </c>
      <c r="G1329" s="163">
        <v>5760</v>
      </c>
      <c r="H1329" s="48">
        <f>IF($B1329&lt;Input!$C$22,"n.m.",IF($B1329=Input!$C$22,100,100*(1+(G1329/INDEX(G$18:G$1845,MATCH(Input!$C$22,$B$18:$B$1845,0))-1))))</f>
        <v>144</v>
      </c>
      <c r="I1329" s="46">
        <f t="shared" si="60"/>
        <v>1.7391304347826875E-3</v>
      </c>
      <c r="J1329" s="50">
        <f>IF($B1329&gt;=Input!$C$22,100,"n.m.")</f>
        <v>100</v>
      </c>
    </row>
    <row r="1330" spans="2:10" x14ac:dyDescent="0.15">
      <c r="B1330" s="33">
        <f t="shared" si="62"/>
        <v>42884</v>
      </c>
      <c r="C1330" s="160">
        <v>275</v>
      </c>
      <c r="D1330" s="44">
        <f>IF($B1330&lt;Input!$C$22,"n.m.",IF($B1330=Input!$C$22,100,100*(1+(C1330/INDEX(C$18:C$1845,MATCH(Input!$C$22,$B$18:$B$1845,0))-1))))</f>
        <v>275</v>
      </c>
      <c r="E1330" s="52">
        <f t="shared" si="61"/>
        <v>3.6496350364962904E-3</v>
      </c>
      <c r="F1330" s="164">
        <v>214449</v>
      </c>
      <c r="G1330" s="163">
        <v>5750</v>
      </c>
      <c r="H1330" s="48">
        <f>IF($B1330&lt;Input!$C$22,"n.m.",IF($B1330=Input!$C$22,100,100*(1+(G1330/INDEX(G$18:G$1845,MATCH(Input!$C$22,$B$18:$B$1845,0))-1))))</f>
        <v>143.75</v>
      </c>
      <c r="I1330" s="46">
        <f t="shared" si="60"/>
        <v>1.7421602787457413E-3</v>
      </c>
      <c r="J1330" s="50">
        <f>IF($B1330&gt;=Input!$C$22,100,"n.m.")</f>
        <v>100</v>
      </c>
    </row>
    <row r="1331" spans="2:10" x14ac:dyDescent="0.15">
      <c r="B1331" s="33">
        <f t="shared" si="62"/>
        <v>42883</v>
      </c>
      <c r="C1331" s="160">
        <v>274</v>
      </c>
      <c r="D1331" s="44">
        <f>IF($B1331&lt;Input!$C$22,"n.m.",IF($B1331=Input!$C$22,100,100*(1+(C1331/INDEX(C$18:C$1845,MATCH(Input!$C$22,$B$18:$B$1845,0))-1))))</f>
        <v>274</v>
      </c>
      <c r="E1331" s="52">
        <f t="shared" si="61"/>
        <v>3.66300366300365E-3</v>
      </c>
      <c r="F1331" s="164">
        <v>213990</v>
      </c>
      <c r="G1331" s="163">
        <v>5740</v>
      </c>
      <c r="H1331" s="48">
        <f>IF($B1331&lt;Input!$C$22,"n.m.",IF($B1331=Input!$C$22,100,100*(1+(G1331/INDEX(G$18:G$1845,MATCH(Input!$C$22,$B$18:$B$1845,0))-1))))</f>
        <v>143.5</v>
      </c>
      <c r="I1331" s="46">
        <f t="shared" si="60"/>
        <v>1.7452006980802626E-3</v>
      </c>
      <c r="J1331" s="50">
        <f>IF($B1331&gt;=Input!$C$22,100,"n.m.")</f>
        <v>100</v>
      </c>
    </row>
    <row r="1332" spans="2:10" x14ac:dyDescent="0.15">
      <c r="B1332" s="33">
        <f t="shared" si="62"/>
        <v>42882</v>
      </c>
      <c r="C1332" s="160">
        <v>273</v>
      </c>
      <c r="D1332" s="44">
        <f>IF($B1332&lt;Input!$C$22,"n.m.",IF($B1332=Input!$C$22,100,100*(1+(C1332/INDEX(C$18:C$1845,MATCH(Input!$C$22,$B$18:$B$1845,0))-1))))</f>
        <v>273</v>
      </c>
      <c r="E1332" s="52">
        <f t="shared" si="61"/>
        <v>3.6764705882352811E-3</v>
      </c>
      <c r="F1332" s="164">
        <v>358131</v>
      </c>
      <c r="G1332" s="163">
        <v>5730</v>
      </c>
      <c r="H1332" s="48">
        <f>IF($B1332&lt;Input!$C$22,"n.m.",IF($B1332=Input!$C$22,100,100*(1+(G1332/INDEX(G$18:G$1845,MATCH(Input!$C$22,$B$18:$B$1845,0))-1))))</f>
        <v>143.25</v>
      </c>
      <c r="I1332" s="46">
        <f t="shared" si="60"/>
        <v>1.7482517482516613E-3</v>
      </c>
      <c r="J1332" s="50">
        <f>IF($B1332&gt;=Input!$C$22,100,"n.m.")</f>
        <v>100</v>
      </c>
    </row>
    <row r="1333" spans="2:10" x14ac:dyDescent="0.15">
      <c r="B1333" s="33">
        <f t="shared" si="62"/>
        <v>42881</v>
      </c>
      <c r="C1333" s="160">
        <v>272</v>
      </c>
      <c r="D1333" s="44">
        <f>IF($B1333&lt;Input!$C$22,"n.m.",IF($B1333=Input!$C$22,100,100*(1+(C1333/INDEX(C$18:C$1845,MATCH(Input!$C$22,$B$18:$B$1845,0))-1))))</f>
        <v>272</v>
      </c>
      <c r="E1333" s="52">
        <f t="shared" si="61"/>
        <v>3.6900369003689537E-3</v>
      </c>
      <c r="F1333" s="164">
        <v>262986</v>
      </c>
      <c r="G1333" s="163">
        <v>5720</v>
      </c>
      <c r="H1333" s="48">
        <f>IF($B1333&lt;Input!$C$22,"n.m.",IF($B1333=Input!$C$22,100,100*(1+(G1333/INDEX(G$18:G$1845,MATCH(Input!$C$22,$B$18:$B$1845,0))-1))))</f>
        <v>143</v>
      </c>
      <c r="I1333" s="46">
        <f t="shared" si="60"/>
        <v>1.7513134851139256E-3</v>
      </c>
      <c r="J1333" s="50">
        <f>IF($B1333&gt;=Input!$C$22,100,"n.m.")</f>
        <v>100</v>
      </c>
    </row>
    <row r="1334" spans="2:10" x14ac:dyDescent="0.15">
      <c r="B1334" s="33">
        <f t="shared" si="62"/>
        <v>42880</v>
      </c>
      <c r="C1334" s="160">
        <v>271</v>
      </c>
      <c r="D1334" s="44">
        <f>IF($B1334&lt;Input!$C$22,"n.m.",IF($B1334=Input!$C$22,100,100*(1+(C1334/INDEX(C$18:C$1845,MATCH(Input!$C$22,$B$18:$B$1845,0))-1))))</f>
        <v>271</v>
      </c>
      <c r="E1334" s="52">
        <f t="shared" si="61"/>
        <v>3.7037037037037646E-3</v>
      </c>
      <c r="F1334" s="164">
        <v>346335</v>
      </c>
      <c r="G1334" s="163">
        <v>5710</v>
      </c>
      <c r="H1334" s="48">
        <f>IF($B1334&lt;Input!$C$22,"n.m.",IF($B1334=Input!$C$22,100,100*(1+(G1334/INDEX(G$18:G$1845,MATCH(Input!$C$22,$B$18:$B$1845,0))-1))))</f>
        <v>142.75</v>
      </c>
      <c r="I1334" s="46">
        <f t="shared" si="60"/>
        <v>1.7543859649122862E-3</v>
      </c>
      <c r="J1334" s="50">
        <f>IF($B1334&gt;=Input!$C$22,100,"n.m.")</f>
        <v>100</v>
      </c>
    </row>
    <row r="1335" spans="2:10" x14ac:dyDescent="0.15">
      <c r="B1335" s="33">
        <f t="shared" si="62"/>
        <v>42879</v>
      </c>
      <c r="C1335" s="160">
        <v>270</v>
      </c>
      <c r="D1335" s="44">
        <f>IF($B1335&lt;Input!$C$22,"n.m.",IF($B1335=Input!$C$22,100,100*(1+(C1335/INDEX(C$18:C$1845,MATCH(Input!$C$22,$B$18:$B$1845,0))-1))))</f>
        <v>270</v>
      </c>
      <c r="E1335" s="52">
        <f t="shared" si="61"/>
        <v>3.7174721189590088E-3</v>
      </c>
      <c r="F1335" s="164">
        <v>358205</v>
      </c>
      <c r="G1335" s="163">
        <v>5700</v>
      </c>
      <c r="H1335" s="48">
        <f>IF($B1335&lt;Input!$C$22,"n.m.",IF($B1335=Input!$C$22,100,100*(1+(G1335/INDEX(G$18:G$1845,MATCH(Input!$C$22,$B$18:$B$1845,0))-1))))</f>
        <v>142.5</v>
      </c>
      <c r="I1335" s="46">
        <f t="shared" si="60"/>
        <v>1.7574692442883233E-3</v>
      </c>
      <c r="J1335" s="50">
        <f>IF($B1335&gt;=Input!$C$22,100,"n.m.")</f>
        <v>100</v>
      </c>
    </row>
    <row r="1336" spans="2:10" x14ac:dyDescent="0.15">
      <c r="B1336" s="33">
        <f t="shared" si="62"/>
        <v>42878</v>
      </c>
      <c r="C1336" s="160">
        <v>269</v>
      </c>
      <c r="D1336" s="44">
        <f>IF($B1336&lt;Input!$C$22,"n.m.",IF($B1336=Input!$C$22,100,100*(1+(C1336/INDEX(C$18:C$1845,MATCH(Input!$C$22,$B$18:$B$1845,0))-1))))</f>
        <v>269</v>
      </c>
      <c r="E1336" s="52">
        <f t="shared" si="61"/>
        <v>3.7313432835821558E-3</v>
      </c>
      <c r="F1336" s="164">
        <v>422723</v>
      </c>
      <c r="G1336" s="163">
        <v>5690</v>
      </c>
      <c r="H1336" s="48">
        <f>IF($B1336&lt;Input!$C$22,"n.m.",IF($B1336=Input!$C$22,100,100*(1+(G1336/INDEX(G$18:G$1845,MATCH(Input!$C$22,$B$18:$B$1845,0))-1))))</f>
        <v>142.25</v>
      </c>
      <c r="I1336" s="46">
        <f t="shared" si="60"/>
        <v>1.7605633802817433E-3</v>
      </c>
      <c r="J1336" s="50">
        <f>IF($B1336&gt;=Input!$C$22,100,"n.m.")</f>
        <v>100</v>
      </c>
    </row>
    <row r="1337" spans="2:10" x14ac:dyDescent="0.15">
      <c r="B1337" s="33">
        <f t="shared" si="62"/>
        <v>42877</v>
      </c>
      <c r="C1337" s="160">
        <v>268</v>
      </c>
      <c r="D1337" s="44">
        <f>IF($B1337&lt;Input!$C$22,"n.m.",IF($B1337=Input!$C$22,100,100*(1+(C1337/INDEX(C$18:C$1845,MATCH(Input!$C$22,$B$18:$B$1845,0))-1))))</f>
        <v>268</v>
      </c>
      <c r="E1337" s="52">
        <f t="shared" si="61"/>
        <v>3.7453183520599342E-3</v>
      </c>
      <c r="F1337" s="164">
        <v>417961</v>
      </c>
      <c r="G1337" s="163">
        <v>5680</v>
      </c>
      <c r="H1337" s="48">
        <f>IF($B1337&lt;Input!$C$22,"n.m.",IF($B1337=Input!$C$22,100,100*(1+(G1337/INDEX(G$18:G$1845,MATCH(Input!$C$22,$B$18:$B$1845,0))-1))))</f>
        <v>142</v>
      </c>
      <c r="I1337" s="46">
        <f t="shared" si="60"/>
        <v>1.7636684303350414E-3</v>
      </c>
      <c r="J1337" s="50">
        <f>IF($B1337&gt;=Input!$C$22,100,"n.m.")</f>
        <v>100</v>
      </c>
    </row>
    <row r="1338" spans="2:10" x14ac:dyDescent="0.15">
      <c r="B1338" s="33">
        <f t="shared" si="62"/>
        <v>42876</v>
      </c>
      <c r="C1338" s="160">
        <v>267</v>
      </c>
      <c r="D1338" s="44">
        <f>IF($B1338&lt;Input!$C$22,"n.m.",IF($B1338=Input!$C$22,100,100*(1+(C1338/INDEX(C$18:C$1845,MATCH(Input!$C$22,$B$18:$B$1845,0))-1))))</f>
        <v>267</v>
      </c>
      <c r="E1338" s="52">
        <f t="shared" si="61"/>
        <v>3.759398496240518E-3</v>
      </c>
      <c r="F1338" s="164">
        <v>242215</v>
      </c>
      <c r="G1338" s="163">
        <v>5670</v>
      </c>
      <c r="H1338" s="48">
        <f>IF($B1338&lt;Input!$C$22,"n.m.",IF($B1338=Input!$C$22,100,100*(1+(G1338/INDEX(G$18:G$1845,MATCH(Input!$C$22,$B$18:$B$1845,0))-1))))</f>
        <v>141.75</v>
      </c>
      <c r="I1338" s="46">
        <f t="shared" si="60"/>
        <v>1.7667844522968323E-3</v>
      </c>
      <c r="J1338" s="50">
        <f>IF($B1338&gt;=Input!$C$22,100,"n.m.")</f>
        <v>100</v>
      </c>
    </row>
    <row r="1339" spans="2:10" x14ac:dyDescent="0.15">
      <c r="B1339" s="33">
        <f t="shared" si="62"/>
        <v>42875</v>
      </c>
      <c r="C1339" s="160">
        <v>266</v>
      </c>
      <c r="D1339" s="44">
        <f>IF($B1339&lt;Input!$C$22,"n.m.",IF($B1339=Input!$C$22,100,100*(1+(C1339/INDEX(C$18:C$1845,MATCH(Input!$C$22,$B$18:$B$1845,0))-1))))</f>
        <v>266</v>
      </c>
      <c r="E1339" s="52">
        <f t="shared" si="61"/>
        <v>3.7735849056603765E-3</v>
      </c>
      <c r="F1339" s="164">
        <v>217115</v>
      </c>
      <c r="G1339" s="163">
        <v>5660</v>
      </c>
      <c r="H1339" s="48">
        <f>IF($B1339&lt;Input!$C$22,"n.m.",IF($B1339=Input!$C$22,100,100*(1+(G1339/INDEX(G$18:G$1845,MATCH(Input!$C$22,$B$18:$B$1845,0))-1))))</f>
        <v>141.5</v>
      </c>
      <c r="I1339" s="46">
        <f t="shared" si="60"/>
        <v>1.7699115044247371E-3</v>
      </c>
      <c r="J1339" s="50">
        <f>IF($B1339&gt;=Input!$C$22,100,"n.m.")</f>
        <v>100</v>
      </c>
    </row>
    <row r="1340" spans="2:10" x14ac:dyDescent="0.15">
      <c r="B1340" s="33">
        <f t="shared" si="62"/>
        <v>42874</v>
      </c>
      <c r="C1340" s="160">
        <v>265</v>
      </c>
      <c r="D1340" s="44">
        <f>IF($B1340&lt;Input!$C$22,"n.m.",IF($B1340=Input!$C$22,100,100*(1+(C1340/INDEX(C$18:C$1845,MATCH(Input!$C$22,$B$18:$B$1845,0))-1))))</f>
        <v>265</v>
      </c>
      <c r="E1340" s="52">
        <f t="shared" si="61"/>
        <v>3.7878787878788955E-3</v>
      </c>
      <c r="F1340" s="164">
        <v>413104</v>
      </c>
      <c r="G1340" s="163">
        <v>5650</v>
      </c>
      <c r="H1340" s="48">
        <f>IF($B1340&lt;Input!$C$22,"n.m.",IF($B1340=Input!$C$22,100,100*(1+(G1340/INDEX(G$18:G$1845,MATCH(Input!$C$22,$B$18:$B$1845,0))-1))))</f>
        <v>141.25</v>
      </c>
      <c r="I1340" s="46">
        <f t="shared" si="60"/>
        <v>1.7730496453900457E-3</v>
      </c>
      <c r="J1340" s="50">
        <f>IF($B1340&gt;=Input!$C$22,100,"n.m.")</f>
        <v>100</v>
      </c>
    </row>
    <row r="1341" spans="2:10" x14ac:dyDescent="0.15">
      <c r="B1341" s="33">
        <f t="shared" si="62"/>
        <v>42873</v>
      </c>
      <c r="C1341" s="160">
        <v>264</v>
      </c>
      <c r="D1341" s="44">
        <f>IF($B1341&lt;Input!$C$22,"n.m.",IF($B1341=Input!$C$22,100,100*(1+(C1341/INDEX(C$18:C$1845,MATCH(Input!$C$22,$B$18:$B$1845,0))-1))))</f>
        <v>264</v>
      </c>
      <c r="E1341" s="52">
        <f t="shared" si="61"/>
        <v>3.8022813688212143E-3</v>
      </c>
      <c r="F1341" s="164">
        <v>342930</v>
      </c>
      <c r="G1341" s="163">
        <v>5640</v>
      </c>
      <c r="H1341" s="48">
        <f>IF($B1341&lt;Input!$C$22,"n.m.",IF($B1341=Input!$C$22,100,100*(1+(G1341/INDEX(G$18:G$1845,MATCH(Input!$C$22,$B$18:$B$1845,0))-1))))</f>
        <v>141</v>
      </c>
      <c r="I1341" s="46">
        <f t="shared" si="60"/>
        <v>1.7761989342806039E-3</v>
      </c>
      <c r="J1341" s="50">
        <f>IF($B1341&gt;=Input!$C$22,100,"n.m.")</f>
        <v>100</v>
      </c>
    </row>
    <row r="1342" spans="2:10" x14ac:dyDescent="0.15">
      <c r="B1342" s="33">
        <f t="shared" si="62"/>
        <v>42872</v>
      </c>
      <c r="C1342" s="160">
        <v>263</v>
      </c>
      <c r="D1342" s="44">
        <f>IF($B1342&lt;Input!$C$22,"n.m.",IF($B1342=Input!$C$22,100,100*(1+(C1342/INDEX(C$18:C$1845,MATCH(Input!$C$22,$B$18:$B$1845,0))-1))))</f>
        <v>263</v>
      </c>
      <c r="E1342" s="52">
        <f t="shared" si="61"/>
        <v>3.8167938931297218E-3</v>
      </c>
      <c r="F1342" s="164">
        <v>378409</v>
      </c>
      <c r="G1342" s="163">
        <v>5630</v>
      </c>
      <c r="H1342" s="48">
        <f>IF($B1342&lt;Input!$C$22,"n.m.",IF($B1342=Input!$C$22,100,100*(1+(G1342/INDEX(G$18:G$1845,MATCH(Input!$C$22,$B$18:$B$1845,0))-1))))</f>
        <v>140.75</v>
      </c>
      <c r="I1342" s="46">
        <f t="shared" si="60"/>
        <v>1.779359430605032E-3</v>
      </c>
      <c r="J1342" s="50">
        <f>IF($B1342&gt;=Input!$C$22,100,"n.m.")</f>
        <v>100</v>
      </c>
    </row>
    <row r="1343" spans="2:10" x14ac:dyDescent="0.15">
      <c r="B1343" s="33">
        <f t="shared" si="62"/>
        <v>42871</v>
      </c>
      <c r="C1343" s="160">
        <v>262</v>
      </c>
      <c r="D1343" s="44">
        <f>IF($B1343&lt;Input!$C$22,"n.m.",IF($B1343=Input!$C$22,100,100*(1+(C1343/INDEX(C$18:C$1845,MATCH(Input!$C$22,$B$18:$B$1845,0))-1))))</f>
        <v>262</v>
      </c>
      <c r="E1343" s="52">
        <f t="shared" si="61"/>
        <v>3.8314176245211051E-3</v>
      </c>
      <c r="F1343" s="164">
        <v>463024</v>
      </c>
      <c r="G1343" s="163">
        <v>5620</v>
      </c>
      <c r="H1343" s="48">
        <f>IF($B1343&lt;Input!$C$22,"n.m.",IF($B1343=Input!$C$22,100,100*(1+(G1343/INDEX(G$18:G$1845,MATCH(Input!$C$22,$B$18:$B$1845,0))-1))))</f>
        <v>140.5</v>
      </c>
      <c r="I1343" s="46">
        <f t="shared" si="60"/>
        <v>1.7825311942958333E-3</v>
      </c>
      <c r="J1343" s="50">
        <f>IF($B1343&gt;=Input!$C$22,100,"n.m.")</f>
        <v>100</v>
      </c>
    </row>
    <row r="1344" spans="2:10" x14ac:dyDescent="0.15">
      <c r="B1344" s="33">
        <f t="shared" si="62"/>
        <v>42870</v>
      </c>
      <c r="C1344" s="160">
        <v>261</v>
      </c>
      <c r="D1344" s="44">
        <f>IF($B1344&lt;Input!$C$22,"n.m.",IF($B1344=Input!$C$22,100,100*(1+(C1344/INDEX(C$18:C$1845,MATCH(Input!$C$22,$B$18:$B$1845,0))-1))))</f>
        <v>261</v>
      </c>
      <c r="E1344" s="52">
        <f t="shared" si="61"/>
        <v>3.8461538461538325E-3</v>
      </c>
      <c r="F1344" s="164">
        <v>345940</v>
      </c>
      <c r="G1344" s="163">
        <v>5610</v>
      </c>
      <c r="H1344" s="48">
        <f>IF($B1344&lt;Input!$C$22,"n.m.",IF($B1344=Input!$C$22,100,100*(1+(G1344/INDEX(G$18:G$1845,MATCH(Input!$C$22,$B$18:$B$1845,0))-1))))</f>
        <v>140.25</v>
      </c>
      <c r="I1344" s="46">
        <f t="shared" si="60"/>
        <v>1.7857142857142794E-3</v>
      </c>
      <c r="J1344" s="50">
        <f>IF($B1344&gt;=Input!$C$22,100,"n.m.")</f>
        <v>100</v>
      </c>
    </row>
    <row r="1345" spans="2:10" x14ac:dyDescent="0.15">
      <c r="B1345" s="33">
        <f t="shared" si="62"/>
        <v>42869</v>
      </c>
      <c r="C1345" s="160">
        <v>260</v>
      </c>
      <c r="D1345" s="44">
        <f>IF($B1345&lt;Input!$C$22,"n.m.",IF($B1345=Input!$C$22,100,100*(1+(C1345/INDEX(C$18:C$1845,MATCH(Input!$C$22,$B$18:$B$1845,0))-1))))</f>
        <v>260</v>
      </c>
      <c r="E1345" s="52">
        <f t="shared" si="61"/>
        <v>3.8610038610038533E-3</v>
      </c>
      <c r="F1345" s="164">
        <v>428054</v>
      </c>
      <c r="G1345" s="163">
        <v>5600</v>
      </c>
      <c r="H1345" s="48">
        <f>IF($B1345&lt;Input!$C$22,"n.m.",IF($B1345=Input!$C$22,100,100*(1+(G1345/INDEX(G$18:G$1845,MATCH(Input!$C$22,$B$18:$B$1845,0))-1))))</f>
        <v>140</v>
      </c>
      <c r="I1345" s="46">
        <f t="shared" si="60"/>
        <v>1.7889087656528524E-3</v>
      </c>
      <c r="J1345" s="50">
        <f>IF($B1345&gt;=Input!$C$22,100,"n.m.")</f>
        <v>100</v>
      </c>
    </row>
    <row r="1346" spans="2:10" x14ac:dyDescent="0.15">
      <c r="B1346" s="33">
        <f t="shared" si="62"/>
        <v>42868</v>
      </c>
      <c r="C1346" s="160">
        <v>259</v>
      </c>
      <c r="D1346" s="44">
        <f>IF($B1346&lt;Input!$C$22,"n.m.",IF($B1346=Input!$C$22,100,100*(1+(C1346/INDEX(C$18:C$1845,MATCH(Input!$C$22,$B$18:$B$1845,0))-1))))</f>
        <v>259</v>
      </c>
      <c r="E1346" s="52">
        <f t="shared" si="61"/>
        <v>3.8759689922480689E-3</v>
      </c>
      <c r="F1346" s="164">
        <v>351458</v>
      </c>
      <c r="G1346" s="163">
        <v>5590</v>
      </c>
      <c r="H1346" s="48">
        <f>IF($B1346&lt;Input!$C$22,"n.m.",IF($B1346=Input!$C$22,100,100*(1+(G1346/INDEX(G$18:G$1845,MATCH(Input!$C$22,$B$18:$B$1845,0))-1))))</f>
        <v>139.75</v>
      </c>
      <c r="I1346" s="46">
        <f t="shared" si="60"/>
        <v>1.7921146953405742E-3</v>
      </c>
      <c r="J1346" s="50">
        <f>IF($B1346&gt;=Input!$C$22,100,"n.m.")</f>
        <v>100</v>
      </c>
    </row>
    <row r="1347" spans="2:10" x14ac:dyDescent="0.15">
      <c r="B1347" s="33">
        <f t="shared" si="62"/>
        <v>42867</v>
      </c>
      <c r="C1347" s="160">
        <v>258</v>
      </c>
      <c r="D1347" s="44">
        <f>IF($B1347&lt;Input!$C$22,"n.m.",IF($B1347=Input!$C$22,100,100*(1+(C1347/INDEX(C$18:C$1845,MATCH(Input!$C$22,$B$18:$B$1845,0))-1))))</f>
        <v>258</v>
      </c>
      <c r="E1347" s="52">
        <f t="shared" si="61"/>
        <v>3.8910505836575737E-3</v>
      </c>
      <c r="F1347" s="164">
        <v>463890</v>
      </c>
      <c r="G1347" s="163">
        <v>5580</v>
      </c>
      <c r="H1347" s="48">
        <f>IF($B1347&lt;Input!$C$22,"n.m.",IF($B1347=Input!$C$22,100,100*(1+(G1347/INDEX(G$18:G$1845,MATCH(Input!$C$22,$B$18:$B$1845,0))-1))))</f>
        <v>139.5</v>
      </c>
      <c r="I1347" s="46">
        <f t="shared" si="60"/>
        <v>1.7953321364452268E-3</v>
      </c>
      <c r="J1347" s="50">
        <f>IF($B1347&gt;=Input!$C$22,100,"n.m.")</f>
        <v>100</v>
      </c>
    </row>
    <row r="1348" spans="2:10" x14ac:dyDescent="0.15">
      <c r="B1348" s="33">
        <f t="shared" si="62"/>
        <v>42866</v>
      </c>
      <c r="C1348" s="160">
        <v>257</v>
      </c>
      <c r="D1348" s="44">
        <f>IF($B1348&lt;Input!$C$22,"n.m.",IF($B1348=Input!$C$22,100,100*(1+(C1348/INDEX(C$18:C$1845,MATCH(Input!$C$22,$B$18:$B$1845,0))-1))))</f>
        <v>257</v>
      </c>
      <c r="E1348" s="52">
        <f t="shared" si="61"/>
        <v>3.90625E-3</v>
      </c>
      <c r="F1348" s="164">
        <v>474062</v>
      </c>
      <c r="G1348" s="163">
        <v>5570</v>
      </c>
      <c r="H1348" s="48">
        <f>IF($B1348&lt;Input!$C$22,"n.m.",IF($B1348=Input!$C$22,100,100*(1+(G1348/INDEX(G$18:G$1845,MATCH(Input!$C$22,$B$18:$B$1845,0))-1))))</f>
        <v>139.25</v>
      </c>
      <c r="I1348" s="46">
        <f t="shared" si="60"/>
        <v>1.7985611510791255E-3</v>
      </c>
      <c r="J1348" s="50">
        <f>IF($B1348&gt;=Input!$C$22,100,"n.m.")</f>
        <v>100</v>
      </c>
    </row>
    <row r="1349" spans="2:10" x14ac:dyDescent="0.15">
      <c r="B1349" s="33">
        <f t="shared" si="62"/>
        <v>42865</v>
      </c>
      <c r="C1349" s="160">
        <v>256</v>
      </c>
      <c r="D1349" s="44">
        <f>IF($B1349&lt;Input!$C$22,"n.m.",IF($B1349=Input!$C$22,100,100*(1+(C1349/INDEX(C$18:C$1845,MATCH(Input!$C$22,$B$18:$B$1845,0))-1))))</f>
        <v>256</v>
      </c>
      <c r="E1349" s="52">
        <f t="shared" si="61"/>
        <v>3.9215686274509665E-3</v>
      </c>
      <c r="F1349" s="164">
        <v>233988</v>
      </c>
      <c r="G1349" s="163">
        <v>5560</v>
      </c>
      <c r="H1349" s="48">
        <f>IF($B1349&lt;Input!$C$22,"n.m.",IF($B1349=Input!$C$22,100,100*(1+(G1349/INDEX(G$18:G$1845,MATCH(Input!$C$22,$B$18:$B$1845,0))-1))))</f>
        <v>139</v>
      </c>
      <c r="I1349" s="46">
        <f t="shared" si="60"/>
        <v>1.8018018018017834E-3</v>
      </c>
      <c r="J1349" s="50">
        <f>IF($B1349&gt;=Input!$C$22,100,"n.m.")</f>
        <v>100</v>
      </c>
    </row>
    <row r="1350" spans="2:10" x14ac:dyDescent="0.15">
      <c r="B1350" s="33">
        <f t="shared" si="62"/>
        <v>42864</v>
      </c>
      <c r="C1350" s="160">
        <v>255</v>
      </c>
      <c r="D1350" s="44">
        <f>IF($B1350&lt;Input!$C$22,"n.m.",IF($B1350=Input!$C$22,100,100*(1+(C1350/INDEX(C$18:C$1845,MATCH(Input!$C$22,$B$18:$B$1845,0))-1))))</f>
        <v>254.99999999999997</v>
      </c>
      <c r="E1350" s="52">
        <f t="shared" si="61"/>
        <v>3.937007874015741E-3</v>
      </c>
      <c r="F1350" s="164">
        <v>490853</v>
      </c>
      <c r="G1350" s="163">
        <v>5550</v>
      </c>
      <c r="H1350" s="48">
        <f>IF($B1350&lt;Input!$C$22,"n.m.",IF($B1350=Input!$C$22,100,100*(1+(G1350/INDEX(G$18:G$1845,MATCH(Input!$C$22,$B$18:$B$1845,0))-1))))</f>
        <v>138.75</v>
      </c>
      <c r="I1350" s="46">
        <f t="shared" si="60"/>
        <v>1.8050541516245744E-3</v>
      </c>
      <c r="J1350" s="50">
        <f>IF($B1350&gt;=Input!$C$22,100,"n.m.")</f>
        <v>100</v>
      </c>
    </row>
    <row r="1351" spans="2:10" x14ac:dyDescent="0.15">
      <c r="B1351" s="33">
        <f t="shared" si="62"/>
        <v>42863</v>
      </c>
      <c r="C1351" s="160">
        <v>254</v>
      </c>
      <c r="D1351" s="44">
        <f>IF($B1351&lt;Input!$C$22,"n.m.",IF($B1351=Input!$C$22,100,100*(1+(C1351/INDEX(C$18:C$1845,MATCH(Input!$C$22,$B$18:$B$1845,0))-1))))</f>
        <v>254</v>
      </c>
      <c r="E1351" s="52">
        <f t="shared" si="61"/>
        <v>3.9525691699604515E-3</v>
      </c>
      <c r="F1351" s="164">
        <v>325024</v>
      </c>
      <c r="G1351" s="163">
        <v>5540</v>
      </c>
      <c r="H1351" s="48">
        <f>IF($B1351&lt;Input!$C$22,"n.m.",IF($B1351=Input!$C$22,100,100*(1+(G1351/INDEX(G$18:G$1845,MATCH(Input!$C$22,$B$18:$B$1845,0))-1))))</f>
        <v>138.5</v>
      </c>
      <c r="I1351" s="46">
        <f t="shared" si="60"/>
        <v>1.8083182640145079E-3</v>
      </c>
      <c r="J1351" s="50">
        <f>IF($B1351&gt;=Input!$C$22,100,"n.m.")</f>
        <v>100</v>
      </c>
    </row>
    <row r="1352" spans="2:10" x14ac:dyDescent="0.15">
      <c r="B1352" s="33">
        <f t="shared" si="62"/>
        <v>42862</v>
      </c>
      <c r="C1352" s="160">
        <v>253</v>
      </c>
      <c r="D1352" s="44">
        <f>IF($B1352&lt;Input!$C$22,"n.m.",IF($B1352=Input!$C$22,100,100*(1+(C1352/INDEX(C$18:C$1845,MATCH(Input!$C$22,$B$18:$B$1845,0))-1))))</f>
        <v>252.99999999999997</v>
      </c>
      <c r="E1352" s="52">
        <f t="shared" si="61"/>
        <v>3.9682539682539542E-3</v>
      </c>
      <c r="F1352" s="164">
        <v>337727</v>
      </c>
      <c r="G1352" s="163">
        <v>5530</v>
      </c>
      <c r="H1352" s="48">
        <f>IF($B1352&lt;Input!$C$22,"n.m.",IF($B1352=Input!$C$22,100,100*(1+(G1352/INDEX(G$18:G$1845,MATCH(Input!$C$22,$B$18:$B$1845,0))-1))))</f>
        <v>138.25</v>
      </c>
      <c r="I1352" s="46">
        <f t="shared" si="60"/>
        <v>1.8115942028984477E-3</v>
      </c>
      <c r="J1352" s="50">
        <f>IF($B1352&gt;=Input!$C$22,100,"n.m.")</f>
        <v>100</v>
      </c>
    </row>
    <row r="1353" spans="2:10" x14ac:dyDescent="0.15">
      <c r="B1353" s="33">
        <f t="shared" si="62"/>
        <v>42861</v>
      </c>
      <c r="C1353" s="160">
        <v>252</v>
      </c>
      <c r="D1353" s="44">
        <f>IF($B1353&lt;Input!$C$22,"n.m.",IF($B1353=Input!$C$22,100,100*(1+(C1353/INDEX(C$18:C$1845,MATCH(Input!$C$22,$B$18:$B$1845,0))-1))))</f>
        <v>252</v>
      </c>
      <c r="E1353" s="52">
        <f t="shared" si="61"/>
        <v>3.9840637450199168E-3</v>
      </c>
      <c r="F1353" s="164">
        <v>355619</v>
      </c>
      <c r="G1353" s="163">
        <v>5520</v>
      </c>
      <c r="H1353" s="48">
        <f>IF($B1353&lt;Input!$C$22,"n.m.",IF($B1353=Input!$C$22,100,100*(1+(G1353/INDEX(G$18:G$1845,MATCH(Input!$C$22,$B$18:$B$1845,0))-1))))</f>
        <v>138</v>
      </c>
      <c r="I1353" s="46">
        <f t="shared" si="60"/>
        <v>1.814882032667775E-3</v>
      </c>
      <c r="J1353" s="50">
        <f>IF($B1353&gt;=Input!$C$22,100,"n.m.")</f>
        <v>100</v>
      </c>
    </row>
    <row r="1354" spans="2:10" x14ac:dyDescent="0.15">
      <c r="B1354" s="33">
        <f t="shared" si="62"/>
        <v>42860</v>
      </c>
      <c r="C1354" s="160">
        <v>251</v>
      </c>
      <c r="D1354" s="44">
        <f>IF($B1354&lt;Input!$C$22,"n.m.",IF($B1354=Input!$C$22,100,100*(1+(C1354/INDEX(C$18:C$1845,MATCH(Input!$C$22,$B$18:$B$1845,0))-1))))</f>
        <v>250.99999999999997</v>
      </c>
      <c r="E1354" s="52">
        <f t="shared" si="61"/>
        <v>4.0000000000000036E-3</v>
      </c>
      <c r="F1354" s="164">
        <v>488597</v>
      </c>
      <c r="G1354" s="163">
        <v>5510</v>
      </c>
      <c r="H1354" s="48">
        <f>IF($B1354&lt;Input!$C$22,"n.m.",IF($B1354=Input!$C$22,100,100*(1+(G1354/INDEX(G$18:G$1845,MATCH(Input!$C$22,$B$18:$B$1845,0))-1))))</f>
        <v>137.75</v>
      </c>
      <c r="I1354" s="46">
        <f t="shared" si="60"/>
        <v>1.8181818181817189E-3</v>
      </c>
      <c r="J1354" s="50">
        <f>IF($B1354&gt;=Input!$C$22,100,"n.m.")</f>
        <v>100</v>
      </c>
    </row>
    <row r="1355" spans="2:10" x14ac:dyDescent="0.15">
      <c r="B1355" s="33">
        <f t="shared" si="62"/>
        <v>42859</v>
      </c>
      <c r="C1355" s="160">
        <v>250</v>
      </c>
      <c r="D1355" s="44">
        <f>IF($B1355&lt;Input!$C$22,"n.m.",IF($B1355=Input!$C$22,100,100*(1+(C1355/INDEX(C$18:C$1845,MATCH(Input!$C$22,$B$18:$B$1845,0))-1))))</f>
        <v>250</v>
      </c>
      <c r="E1355" s="52">
        <f t="shared" si="61"/>
        <v>4.0160642570281624E-3</v>
      </c>
      <c r="F1355" s="164">
        <v>227140</v>
      </c>
      <c r="G1355" s="163">
        <v>5500</v>
      </c>
      <c r="H1355" s="48">
        <f>IF($B1355&lt;Input!$C$22,"n.m.",IF($B1355=Input!$C$22,100,100*(1+(G1355/INDEX(G$18:G$1845,MATCH(Input!$C$22,$B$18:$B$1845,0))-1))))</f>
        <v>137.5</v>
      </c>
      <c r="I1355" s="46">
        <f t="shared" si="60"/>
        <v>1.8214936247722413E-3</v>
      </c>
      <c r="J1355" s="50">
        <f>IF($B1355&gt;=Input!$C$22,100,"n.m.")</f>
        <v>100</v>
      </c>
    </row>
    <row r="1356" spans="2:10" x14ac:dyDescent="0.15">
      <c r="B1356" s="33">
        <f t="shared" si="62"/>
        <v>42858</v>
      </c>
      <c r="C1356" s="160">
        <v>249</v>
      </c>
      <c r="D1356" s="44">
        <f>IF($B1356&lt;Input!$C$22,"n.m.",IF($B1356=Input!$C$22,100,100*(1+(C1356/INDEX(C$18:C$1845,MATCH(Input!$C$22,$B$18:$B$1845,0))-1))))</f>
        <v>249.00000000000003</v>
      </c>
      <c r="E1356" s="52">
        <f t="shared" si="61"/>
        <v>4.0322580645162365E-3</v>
      </c>
      <c r="F1356" s="164">
        <v>325927</v>
      </c>
      <c r="G1356" s="163">
        <v>5490</v>
      </c>
      <c r="H1356" s="48">
        <f>IF($B1356&lt;Input!$C$22,"n.m.",IF($B1356=Input!$C$22,100,100*(1+(G1356/INDEX(G$18:G$1845,MATCH(Input!$C$22,$B$18:$B$1845,0))-1))))</f>
        <v>137.25</v>
      </c>
      <c r="I1356" s="46">
        <f t="shared" si="60"/>
        <v>1.8248175182482562E-3</v>
      </c>
      <c r="J1356" s="50">
        <f>IF($B1356&gt;=Input!$C$22,100,"n.m.")</f>
        <v>100</v>
      </c>
    </row>
    <row r="1357" spans="2:10" x14ac:dyDescent="0.15">
      <c r="B1357" s="33">
        <f t="shared" si="62"/>
        <v>42857</v>
      </c>
      <c r="C1357" s="160">
        <v>248</v>
      </c>
      <c r="D1357" s="44">
        <f>IF($B1357&lt;Input!$C$22,"n.m.",IF($B1357=Input!$C$22,100,100*(1+(C1357/INDEX(C$18:C$1845,MATCH(Input!$C$22,$B$18:$B$1845,0))-1))))</f>
        <v>248</v>
      </c>
      <c r="E1357" s="52">
        <f t="shared" si="61"/>
        <v>4.0485829959513442E-3</v>
      </c>
      <c r="F1357" s="164">
        <v>355784</v>
      </c>
      <c r="G1357" s="163">
        <v>5480</v>
      </c>
      <c r="H1357" s="48">
        <f>IF($B1357&lt;Input!$C$22,"n.m.",IF($B1357=Input!$C$22,100,100*(1+(G1357/INDEX(G$18:G$1845,MATCH(Input!$C$22,$B$18:$B$1845,0))-1))))</f>
        <v>137</v>
      </c>
      <c r="I1357" s="46">
        <f t="shared" si="60"/>
        <v>1.8281535648994041E-3</v>
      </c>
      <c r="J1357" s="50">
        <f>IF($B1357&gt;=Input!$C$22,100,"n.m.")</f>
        <v>100</v>
      </c>
    </row>
    <row r="1358" spans="2:10" x14ac:dyDescent="0.15">
      <c r="B1358" s="33">
        <f t="shared" si="62"/>
        <v>42856</v>
      </c>
      <c r="C1358" s="160">
        <v>247</v>
      </c>
      <c r="D1358" s="44">
        <f>IF($B1358&lt;Input!$C$22,"n.m.",IF($B1358=Input!$C$22,100,100*(1+(C1358/INDEX(C$18:C$1845,MATCH(Input!$C$22,$B$18:$B$1845,0))-1))))</f>
        <v>247.00000000000003</v>
      </c>
      <c r="E1358" s="52">
        <f t="shared" si="61"/>
        <v>4.0650406504065817E-3</v>
      </c>
      <c r="F1358" s="164">
        <v>307236</v>
      </c>
      <c r="G1358" s="163">
        <v>5470</v>
      </c>
      <c r="H1358" s="48">
        <f>IF($B1358&lt;Input!$C$22,"n.m.",IF($B1358=Input!$C$22,100,100*(1+(G1358/INDEX(G$18:G$1845,MATCH(Input!$C$22,$B$18:$B$1845,0))-1))))</f>
        <v>136.75</v>
      </c>
      <c r="I1358" s="46">
        <f t="shared" si="60"/>
        <v>1.831501831501825E-3</v>
      </c>
      <c r="J1358" s="50">
        <f>IF($B1358&gt;=Input!$C$22,100,"n.m.")</f>
        <v>100</v>
      </c>
    </row>
    <row r="1359" spans="2:10" x14ac:dyDescent="0.15">
      <c r="B1359" s="33">
        <f t="shared" si="62"/>
        <v>42855</v>
      </c>
      <c r="C1359" s="160">
        <v>246</v>
      </c>
      <c r="D1359" s="44">
        <f>IF($B1359&lt;Input!$C$22,"n.m.",IF($B1359=Input!$C$22,100,100*(1+(C1359/INDEX(C$18:C$1845,MATCH(Input!$C$22,$B$18:$B$1845,0))-1))))</f>
        <v>246</v>
      </c>
      <c r="E1359" s="52">
        <f t="shared" si="61"/>
        <v>4.0816326530612734E-3</v>
      </c>
      <c r="F1359" s="164">
        <v>306067</v>
      </c>
      <c r="G1359" s="163">
        <v>5460</v>
      </c>
      <c r="H1359" s="48">
        <f>IF($B1359&lt;Input!$C$22,"n.m.",IF($B1359=Input!$C$22,100,100*(1+(G1359/INDEX(G$18:G$1845,MATCH(Input!$C$22,$B$18:$B$1845,0))-1))))</f>
        <v>136.5</v>
      </c>
      <c r="I1359" s="46">
        <f t="shared" si="60"/>
        <v>1.8348623853210455E-3</v>
      </c>
      <c r="J1359" s="50">
        <f>IF($B1359&gt;=Input!$C$22,100,"n.m.")</f>
        <v>100</v>
      </c>
    </row>
    <row r="1360" spans="2:10" x14ac:dyDescent="0.15">
      <c r="B1360" s="33">
        <f t="shared" si="62"/>
        <v>42854</v>
      </c>
      <c r="C1360" s="160">
        <v>245</v>
      </c>
      <c r="D1360" s="44">
        <f>IF($B1360&lt;Input!$C$22,"n.m.",IF($B1360=Input!$C$22,100,100*(1+(C1360/INDEX(C$18:C$1845,MATCH(Input!$C$22,$B$18:$B$1845,0))-1))))</f>
        <v>245.00000000000003</v>
      </c>
      <c r="E1360" s="52">
        <f t="shared" si="61"/>
        <v>4.098360655737654E-3</v>
      </c>
      <c r="F1360" s="164">
        <v>405111</v>
      </c>
      <c r="G1360" s="163">
        <v>5450</v>
      </c>
      <c r="H1360" s="48">
        <f>IF($B1360&lt;Input!$C$22,"n.m.",IF($B1360=Input!$C$22,100,100*(1+(G1360/INDEX(G$18:G$1845,MATCH(Input!$C$22,$B$18:$B$1845,0))-1))))</f>
        <v>136.25</v>
      </c>
      <c r="I1360" s="46">
        <f t="shared" si="60"/>
        <v>1.8382352941177516E-3</v>
      </c>
      <c r="J1360" s="50">
        <f>IF($B1360&gt;=Input!$C$22,100,"n.m.")</f>
        <v>100</v>
      </c>
    </row>
    <row r="1361" spans="2:10" x14ac:dyDescent="0.15">
      <c r="B1361" s="33">
        <f t="shared" si="62"/>
        <v>42853</v>
      </c>
      <c r="C1361" s="160">
        <v>244</v>
      </c>
      <c r="D1361" s="44">
        <f>IF($B1361&lt;Input!$C$22,"n.m.",IF($B1361=Input!$C$22,100,100*(1+(C1361/INDEX(C$18:C$1845,MATCH(Input!$C$22,$B$18:$B$1845,0))-1))))</f>
        <v>244</v>
      </c>
      <c r="E1361" s="52">
        <f t="shared" si="61"/>
        <v>4.115226337448652E-3</v>
      </c>
      <c r="F1361" s="164">
        <v>241509</v>
      </c>
      <c r="G1361" s="163">
        <v>5440</v>
      </c>
      <c r="H1361" s="48">
        <f>IF($B1361&lt;Input!$C$22,"n.m.",IF($B1361=Input!$C$22,100,100*(1+(G1361/INDEX(G$18:G$1845,MATCH(Input!$C$22,$B$18:$B$1845,0))-1))))</f>
        <v>136</v>
      </c>
      <c r="I1361" s="46">
        <f t="shared" si="60"/>
        <v>1.8416206261511192E-3</v>
      </c>
      <c r="J1361" s="50">
        <f>IF($B1361&gt;=Input!$C$22,100,"n.m.")</f>
        <v>100</v>
      </c>
    </row>
    <row r="1362" spans="2:10" x14ac:dyDescent="0.15">
      <c r="B1362" s="33">
        <f t="shared" si="62"/>
        <v>42852</v>
      </c>
      <c r="C1362" s="160">
        <v>243</v>
      </c>
      <c r="D1362" s="44">
        <f>IF($B1362&lt;Input!$C$22,"n.m.",IF($B1362=Input!$C$22,100,100*(1+(C1362/INDEX(C$18:C$1845,MATCH(Input!$C$22,$B$18:$B$1845,0))-1))))</f>
        <v>243.00000000000003</v>
      </c>
      <c r="E1362" s="52">
        <f t="shared" si="61"/>
        <v>4.1322314049587749E-3</v>
      </c>
      <c r="F1362" s="164">
        <v>392132</v>
      </c>
      <c r="G1362" s="163">
        <v>5430</v>
      </c>
      <c r="H1362" s="48">
        <f>IF($B1362&lt;Input!$C$22,"n.m.",IF($B1362=Input!$C$22,100,100*(1+(G1362/INDEX(G$18:G$1845,MATCH(Input!$C$22,$B$18:$B$1845,0))-1))))</f>
        <v>135.75</v>
      </c>
      <c r="I1362" s="46">
        <f t="shared" ref="I1362:I1425" si="63">G1362/G1363-1</f>
        <v>1.8450184501845879E-3</v>
      </c>
      <c r="J1362" s="50">
        <f>IF($B1362&gt;=Input!$C$22,100,"n.m.")</f>
        <v>100</v>
      </c>
    </row>
    <row r="1363" spans="2:10" x14ac:dyDescent="0.15">
      <c r="B1363" s="33">
        <f t="shared" si="62"/>
        <v>42851</v>
      </c>
      <c r="C1363" s="160">
        <v>242</v>
      </c>
      <c r="D1363" s="44">
        <f>IF($B1363&lt;Input!$C$22,"n.m.",IF($B1363=Input!$C$22,100,100*(1+(C1363/INDEX(C$18:C$1845,MATCH(Input!$C$22,$B$18:$B$1845,0))-1))))</f>
        <v>242</v>
      </c>
      <c r="E1363" s="52">
        <f t="shared" ref="E1363:E1426" si="64">C1363/C1364-1</f>
        <v>4.1493775933609811E-3</v>
      </c>
      <c r="F1363" s="164">
        <v>359681</v>
      </c>
      <c r="G1363" s="163">
        <v>5420</v>
      </c>
      <c r="H1363" s="48">
        <f>IF($B1363&lt;Input!$C$22,"n.m.",IF($B1363=Input!$C$22,100,100*(1+(G1363/INDEX(G$18:G$1845,MATCH(Input!$C$22,$B$18:$B$1845,0))-1))))</f>
        <v>135.5</v>
      </c>
      <c r="I1363" s="46">
        <f t="shared" si="63"/>
        <v>1.848428835489857E-3</v>
      </c>
      <c r="J1363" s="50">
        <f>IF($B1363&gt;=Input!$C$22,100,"n.m.")</f>
        <v>100</v>
      </c>
    </row>
    <row r="1364" spans="2:10" x14ac:dyDescent="0.15">
      <c r="B1364" s="33">
        <f t="shared" ref="B1364:B1427" si="65">B1363-1</f>
        <v>42850</v>
      </c>
      <c r="C1364" s="160">
        <v>241</v>
      </c>
      <c r="D1364" s="44">
        <f>IF($B1364&lt;Input!$C$22,"n.m.",IF($B1364=Input!$C$22,100,100*(1+(C1364/INDEX(C$18:C$1845,MATCH(Input!$C$22,$B$18:$B$1845,0))-1))))</f>
        <v>241</v>
      </c>
      <c r="E1364" s="52">
        <f t="shared" si="64"/>
        <v>4.1666666666666519E-3</v>
      </c>
      <c r="F1364" s="164">
        <v>319872</v>
      </c>
      <c r="G1364" s="163">
        <v>5410</v>
      </c>
      <c r="H1364" s="48">
        <f>IF($B1364&lt;Input!$C$22,"n.m.",IF($B1364=Input!$C$22,100,100*(1+(G1364/INDEX(G$18:G$1845,MATCH(Input!$C$22,$B$18:$B$1845,0))-1))))</f>
        <v>135.25</v>
      </c>
      <c r="I1364" s="46">
        <f t="shared" si="63"/>
        <v>1.8518518518517713E-3</v>
      </c>
      <c r="J1364" s="50">
        <f>IF($B1364&gt;=Input!$C$22,100,"n.m.")</f>
        <v>100</v>
      </c>
    </row>
    <row r="1365" spans="2:10" x14ac:dyDescent="0.15">
      <c r="B1365" s="33">
        <f t="shared" si="65"/>
        <v>42849</v>
      </c>
      <c r="C1365" s="160">
        <v>240</v>
      </c>
      <c r="D1365" s="44">
        <f>IF($B1365&lt;Input!$C$22,"n.m.",IF($B1365=Input!$C$22,100,100*(1+(C1365/INDEX(C$18:C$1845,MATCH(Input!$C$22,$B$18:$B$1845,0))-1))))</f>
        <v>240</v>
      </c>
      <c r="E1365" s="52">
        <f t="shared" si="64"/>
        <v>4.1841004184099972E-3</v>
      </c>
      <c r="F1365" s="164">
        <v>467309</v>
      </c>
      <c r="G1365" s="163">
        <v>5400</v>
      </c>
      <c r="H1365" s="48">
        <f>IF($B1365&lt;Input!$C$22,"n.m.",IF($B1365=Input!$C$22,100,100*(1+(G1365/INDEX(G$18:G$1845,MATCH(Input!$C$22,$B$18:$B$1845,0))-1))))</f>
        <v>135</v>
      </c>
      <c r="I1365" s="46">
        <f t="shared" si="63"/>
        <v>1.8552875695732052E-3</v>
      </c>
      <c r="J1365" s="50">
        <f>IF($B1365&gt;=Input!$C$22,100,"n.m.")</f>
        <v>100</v>
      </c>
    </row>
    <row r="1366" spans="2:10" x14ac:dyDescent="0.15">
      <c r="B1366" s="33">
        <f t="shared" si="65"/>
        <v>42848</v>
      </c>
      <c r="C1366" s="160">
        <v>239</v>
      </c>
      <c r="D1366" s="44">
        <f>IF($B1366&lt;Input!$C$22,"n.m.",IF($B1366=Input!$C$22,100,100*(1+(C1366/INDEX(C$18:C$1845,MATCH(Input!$C$22,$B$18:$B$1845,0))-1))))</f>
        <v>239</v>
      </c>
      <c r="E1366" s="52">
        <f t="shared" si="64"/>
        <v>4.2016806722688926E-3</v>
      </c>
      <c r="F1366" s="164">
        <v>381359</v>
      </c>
      <c r="G1366" s="163">
        <v>5390</v>
      </c>
      <c r="H1366" s="48">
        <f>IF($B1366&lt;Input!$C$22,"n.m.",IF($B1366=Input!$C$22,100,100*(1+(G1366/INDEX(G$18:G$1845,MATCH(Input!$C$22,$B$18:$B$1845,0))-1))))</f>
        <v>134.75</v>
      </c>
      <c r="I1366" s="46">
        <f t="shared" si="63"/>
        <v>1.8587360594795044E-3</v>
      </c>
      <c r="J1366" s="50">
        <f>IF($B1366&gt;=Input!$C$22,100,"n.m.")</f>
        <v>100</v>
      </c>
    </row>
    <row r="1367" spans="2:10" x14ac:dyDescent="0.15">
      <c r="B1367" s="33">
        <f t="shared" si="65"/>
        <v>42847</v>
      </c>
      <c r="C1367" s="160">
        <v>238</v>
      </c>
      <c r="D1367" s="44">
        <f>IF($B1367&lt;Input!$C$22,"n.m.",IF($B1367=Input!$C$22,100,100*(1+(C1367/INDEX(C$18:C$1845,MATCH(Input!$C$22,$B$18:$B$1845,0))-1))))</f>
        <v>238</v>
      </c>
      <c r="E1367" s="52">
        <f t="shared" si="64"/>
        <v>4.2194092827003704E-3</v>
      </c>
      <c r="F1367" s="164">
        <v>425936</v>
      </c>
      <c r="G1367" s="163">
        <v>5380</v>
      </c>
      <c r="H1367" s="48">
        <f>IF($B1367&lt;Input!$C$22,"n.m.",IF($B1367=Input!$C$22,100,100*(1+(G1367/INDEX(G$18:G$1845,MATCH(Input!$C$22,$B$18:$B$1845,0))-1))))</f>
        <v>134.5</v>
      </c>
      <c r="I1367" s="46">
        <f t="shared" si="63"/>
        <v>1.8621973929235924E-3</v>
      </c>
      <c r="J1367" s="50">
        <f>IF($B1367&gt;=Input!$C$22,100,"n.m.")</f>
        <v>100</v>
      </c>
    </row>
    <row r="1368" spans="2:10" x14ac:dyDescent="0.15">
      <c r="B1368" s="33">
        <f t="shared" si="65"/>
        <v>42846</v>
      </c>
      <c r="C1368" s="160">
        <v>237</v>
      </c>
      <c r="D1368" s="44">
        <f>IF($B1368&lt;Input!$C$22,"n.m.",IF($B1368=Input!$C$22,100,100*(1+(C1368/INDEX(C$18:C$1845,MATCH(Input!$C$22,$B$18:$B$1845,0))-1))))</f>
        <v>237</v>
      </c>
      <c r="E1368" s="52">
        <f t="shared" si="64"/>
        <v>4.237288135593209E-3</v>
      </c>
      <c r="F1368" s="164">
        <v>389189</v>
      </c>
      <c r="G1368" s="163">
        <v>5370</v>
      </c>
      <c r="H1368" s="48">
        <f>IF($B1368&lt;Input!$C$22,"n.m.",IF($B1368=Input!$C$22,100,100*(1+(G1368/INDEX(G$18:G$1845,MATCH(Input!$C$22,$B$18:$B$1845,0))-1))))</f>
        <v>134.25</v>
      </c>
      <c r="I1368" s="46">
        <f t="shared" si="63"/>
        <v>1.8656716417910779E-3</v>
      </c>
      <c r="J1368" s="50">
        <f>IF($B1368&gt;=Input!$C$22,100,"n.m.")</f>
        <v>100</v>
      </c>
    </row>
    <row r="1369" spans="2:10" x14ac:dyDescent="0.15">
      <c r="B1369" s="33">
        <f t="shared" si="65"/>
        <v>42845</v>
      </c>
      <c r="C1369" s="160">
        <v>236</v>
      </c>
      <c r="D1369" s="44">
        <f>IF($B1369&lt;Input!$C$22,"n.m.",IF($B1369=Input!$C$22,100,100*(1+(C1369/INDEX(C$18:C$1845,MATCH(Input!$C$22,$B$18:$B$1845,0))-1))))</f>
        <v>236</v>
      </c>
      <c r="E1369" s="52">
        <f t="shared" si="64"/>
        <v>4.2553191489360653E-3</v>
      </c>
      <c r="F1369" s="164">
        <v>357567</v>
      </c>
      <c r="G1369" s="163">
        <v>5360</v>
      </c>
      <c r="H1369" s="48">
        <f>IF($B1369&lt;Input!$C$22,"n.m.",IF($B1369=Input!$C$22,100,100*(1+(G1369/INDEX(G$18:G$1845,MATCH(Input!$C$22,$B$18:$B$1845,0))-1))))</f>
        <v>134</v>
      </c>
      <c r="I1369" s="46">
        <f t="shared" si="63"/>
        <v>1.8691588785046953E-3</v>
      </c>
      <c r="J1369" s="50">
        <f>IF($B1369&gt;=Input!$C$22,100,"n.m.")</f>
        <v>100</v>
      </c>
    </row>
    <row r="1370" spans="2:10" x14ac:dyDescent="0.15">
      <c r="B1370" s="33">
        <f t="shared" si="65"/>
        <v>42844</v>
      </c>
      <c r="C1370" s="160">
        <v>235</v>
      </c>
      <c r="D1370" s="44">
        <f>IF($B1370&lt;Input!$C$22,"n.m.",IF($B1370=Input!$C$22,100,100*(1+(C1370/INDEX(C$18:C$1845,MATCH(Input!$C$22,$B$18:$B$1845,0))-1))))</f>
        <v>235</v>
      </c>
      <c r="E1370" s="52">
        <f t="shared" si="64"/>
        <v>4.2735042735042583E-3</v>
      </c>
      <c r="F1370" s="164">
        <v>429647</v>
      </c>
      <c r="G1370" s="163">
        <v>5350</v>
      </c>
      <c r="H1370" s="48">
        <f>IF($B1370&lt;Input!$C$22,"n.m.",IF($B1370=Input!$C$22,100,100*(1+(G1370/INDEX(G$18:G$1845,MATCH(Input!$C$22,$B$18:$B$1845,0))-1))))</f>
        <v>133.75</v>
      </c>
      <c r="I1370" s="46">
        <f t="shared" si="63"/>
        <v>1.8726591760298561E-3</v>
      </c>
      <c r="J1370" s="50">
        <f>IF($B1370&gt;=Input!$C$22,100,"n.m.")</f>
        <v>100</v>
      </c>
    </row>
    <row r="1371" spans="2:10" x14ac:dyDescent="0.15">
      <c r="B1371" s="33">
        <f t="shared" si="65"/>
        <v>42843</v>
      </c>
      <c r="C1371" s="160">
        <v>234</v>
      </c>
      <c r="D1371" s="44">
        <f>IF($B1371&lt;Input!$C$22,"n.m.",IF($B1371=Input!$C$22,100,100*(1+(C1371/INDEX(C$18:C$1845,MATCH(Input!$C$22,$B$18:$B$1845,0))-1))))</f>
        <v>234</v>
      </c>
      <c r="E1371" s="52">
        <f t="shared" si="64"/>
        <v>4.2918454935623185E-3</v>
      </c>
      <c r="F1371" s="164">
        <v>238733</v>
      </c>
      <c r="G1371" s="163">
        <v>5340</v>
      </c>
      <c r="H1371" s="48">
        <f>IF($B1371&lt;Input!$C$22,"n.m.",IF($B1371=Input!$C$22,100,100*(1+(G1371/INDEX(G$18:G$1845,MATCH(Input!$C$22,$B$18:$B$1845,0))-1))))</f>
        <v>133.5</v>
      </c>
      <c r="I1371" s="46">
        <f t="shared" si="63"/>
        <v>1.8761726078799779E-3</v>
      </c>
      <c r="J1371" s="50">
        <f>IF($B1371&gt;=Input!$C$22,100,"n.m.")</f>
        <v>100</v>
      </c>
    </row>
    <row r="1372" spans="2:10" x14ac:dyDescent="0.15">
      <c r="B1372" s="33">
        <f t="shared" si="65"/>
        <v>42842</v>
      </c>
      <c r="C1372" s="160">
        <v>233</v>
      </c>
      <c r="D1372" s="44">
        <f>IF($B1372&lt;Input!$C$22,"n.m.",IF($B1372=Input!$C$22,100,100*(1+(C1372/INDEX(C$18:C$1845,MATCH(Input!$C$22,$B$18:$B$1845,0))-1))))</f>
        <v>233</v>
      </c>
      <c r="E1372" s="52">
        <f t="shared" si="64"/>
        <v>4.3103448275862988E-3</v>
      </c>
      <c r="F1372" s="164">
        <v>215939</v>
      </c>
      <c r="G1372" s="163">
        <v>5330</v>
      </c>
      <c r="H1372" s="48">
        <f>IF($B1372&lt;Input!$C$22,"n.m.",IF($B1372=Input!$C$22,100,100*(1+(G1372/INDEX(G$18:G$1845,MATCH(Input!$C$22,$B$18:$B$1845,0))-1))))</f>
        <v>133.25</v>
      </c>
      <c r="I1372" s="46">
        <f t="shared" si="63"/>
        <v>1.879699248120259E-3</v>
      </c>
      <c r="J1372" s="50">
        <f>IF($B1372&gt;=Input!$C$22,100,"n.m.")</f>
        <v>100</v>
      </c>
    </row>
    <row r="1373" spans="2:10" x14ac:dyDescent="0.15">
      <c r="B1373" s="33">
        <f t="shared" si="65"/>
        <v>42841</v>
      </c>
      <c r="C1373" s="160">
        <v>232</v>
      </c>
      <c r="D1373" s="44">
        <f>IF($B1373&lt;Input!$C$22,"n.m.",IF($B1373=Input!$C$22,100,100*(1+(C1373/INDEX(C$18:C$1845,MATCH(Input!$C$22,$B$18:$B$1845,0))-1))))</f>
        <v>231.99999999999997</v>
      </c>
      <c r="E1373" s="52">
        <f t="shared" si="64"/>
        <v>4.3290043290042934E-3</v>
      </c>
      <c r="F1373" s="164">
        <v>214331</v>
      </c>
      <c r="G1373" s="163">
        <v>5320</v>
      </c>
      <c r="H1373" s="48">
        <f>IF($B1373&lt;Input!$C$22,"n.m.",IF($B1373=Input!$C$22,100,100*(1+(G1373/INDEX(G$18:G$1845,MATCH(Input!$C$22,$B$18:$B$1845,0))-1))))</f>
        <v>133</v>
      </c>
      <c r="I1373" s="46">
        <f t="shared" si="63"/>
        <v>1.8832391713747842E-3</v>
      </c>
      <c r="J1373" s="50">
        <f>IF($B1373&gt;=Input!$C$22,100,"n.m.")</f>
        <v>100</v>
      </c>
    </row>
    <row r="1374" spans="2:10" x14ac:dyDescent="0.15">
      <c r="B1374" s="33">
        <f t="shared" si="65"/>
        <v>42840</v>
      </c>
      <c r="C1374" s="160">
        <v>231</v>
      </c>
      <c r="D1374" s="44">
        <f>IF($B1374&lt;Input!$C$22,"n.m.",IF($B1374=Input!$C$22,100,100*(1+(C1374/INDEX(C$18:C$1845,MATCH(Input!$C$22,$B$18:$B$1845,0))-1))))</f>
        <v>231</v>
      </c>
      <c r="E1374" s="52">
        <f t="shared" si="64"/>
        <v>4.3478260869564966E-3</v>
      </c>
      <c r="F1374" s="164">
        <v>364488</v>
      </c>
      <c r="G1374" s="163">
        <v>5310</v>
      </c>
      <c r="H1374" s="48">
        <f>IF($B1374&lt;Input!$C$22,"n.m.",IF($B1374=Input!$C$22,100,100*(1+(G1374/INDEX(G$18:G$1845,MATCH(Input!$C$22,$B$18:$B$1845,0))-1))))</f>
        <v>132.75</v>
      </c>
      <c r="I1374" s="46">
        <f t="shared" si="63"/>
        <v>1.8867924528302993E-3</v>
      </c>
      <c r="J1374" s="50">
        <f>IF($B1374&gt;=Input!$C$22,100,"n.m.")</f>
        <v>100</v>
      </c>
    </row>
    <row r="1375" spans="2:10" x14ac:dyDescent="0.15">
      <c r="B1375" s="33">
        <f t="shared" si="65"/>
        <v>42839</v>
      </c>
      <c r="C1375" s="160">
        <v>230</v>
      </c>
      <c r="D1375" s="44">
        <f>IF($B1375&lt;Input!$C$22,"n.m.",IF($B1375=Input!$C$22,100,100*(1+(C1375/INDEX(C$18:C$1845,MATCH(Input!$C$22,$B$18:$B$1845,0))-1))))</f>
        <v>229.99999999999997</v>
      </c>
      <c r="E1375" s="52">
        <f t="shared" si="64"/>
        <v>4.366812227074135E-3</v>
      </c>
      <c r="F1375" s="164">
        <v>413196</v>
      </c>
      <c r="G1375" s="163">
        <v>5300</v>
      </c>
      <c r="H1375" s="48">
        <f>IF($B1375&lt;Input!$C$22,"n.m.",IF($B1375=Input!$C$22,100,100*(1+(G1375/INDEX(G$18:G$1845,MATCH(Input!$C$22,$B$18:$B$1845,0))-1))))</f>
        <v>132.5</v>
      </c>
      <c r="I1375" s="46">
        <f t="shared" si="63"/>
        <v>1.890359168241984E-3</v>
      </c>
      <c r="J1375" s="50">
        <f>IF($B1375&gt;=Input!$C$22,100,"n.m.")</f>
        <v>100</v>
      </c>
    </row>
    <row r="1376" spans="2:10" x14ac:dyDescent="0.15">
      <c r="B1376" s="33">
        <f t="shared" si="65"/>
        <v>42838</v>
      </c>
      <c r="C1376" s="160">
        <v>229</v>
      </c>
      <c r="D1376" s="44">
        <f>IF($B1376&lt;Input!$C$22,"n.m.",IF($B1376=Input!$C$22,100,100*(1+(C1376/INDEX(C$18:C$1845,MATCH(Input!$C$22,$B$18:$B$1845,0))-1))))</f>
        <v>229</v>
      </c>
      <c r="E1376" s="52">
        <f t="shared" si="64"/>
        <v>4.3859649122806044E-3</v>
      </c>
      <c r="F1376" s="164">
        <v>397450</v>
      </c>
      <c r="G1376" s="163">
        <v>5290</v>
      </c>
      <c r="H1376" s="48">
        <f>IF($B1376&lt;Input!$C$22,"n.m.",IF($B1376=Input!$C$22,100,100*(1+(G1376/INDEX(G$18:G$1845,MATCH(Input!$C$22,$B$18:$B$1845,0))-1))))</f>
        <v>132.25</v>
      </c>
      <c r="I1376" s="46">
        <f t="shared" si="63"/>
        <v>1.8939393939394478E-3</v>
      </c>
      <c r="J1376" s="50">
        <f>IF($B1376&gt;=Input!$C$22,100,"n.m.")</f>
        <v>100</v>
      </c>
    </row>
    <row r="1377" spans="2:10" x14ac:dyDescent="0.15">
      <c r="B1377" s="33">
        <f t="shared" si="65"/>
        <v>42837</v>
      </c>
      <c r="C1377" s="160">
        <v>228</v>
      </c>
      <c r="D1377" s="44">
        <f>IF($B1377&lt;Input!$C$22,"n.m.",IF($B1377=Input!$C$22,100,100*(1+(C1377/INDEX(C$18:C$1845,MATCH(Input!$C$22,$B$18:$B$1845,0))-1))))</f>
        <v>227.99999999999997</v>
      </c>
      <c r="E1377" s="52">
        <f t="shared" si="64"/>
        <v>4.405286343612369E-3</v>
      </c>
      <c r="F1377" s="164">
        <v>237938</v>
      </c>
      <c r="G1377" s="163">
        <v>5280</v>
      </c>
      <c r="H1377" s="48">
        <f>IF($B1377&lt;Input!$C$22,"n.m.",IF($B1377=Input!$C$22,100,100*(1+(G1377/INDEX(G$18:G$1845,MATCH(Input!$C$22,$B$18:$B$1845,0))-1))))</f>
        <v>132</v>
      </c>
      <c r="I1377" s="46">
        <f t="shared" si="63"/>
        <v>1.8975332068311701E-3</v>
      </c>
      <c r="J1377" s="50">
        <f>IF($B1377&gt;=Input!$C$22,100,"n.m.")</f>
        <v>100</v>
      </c>
    </row>
    <row r="1378" spans="2:10" x14ac:dyDescent="0.15">
      <c r="B1378" s="33">
        <f t="shared" si="65"/>
        <v>42836</v>
      </c>
      <c r="C1378" s="160">
        <v>227</v>
      </c>
      <c r="D1378" s="44">
        <f>IF($B1378&lt;Input!$C$22,"n.m.",IF($B1378=Input!$C$22,100,100*(1+(C1378/INDEX(C$18:C$1845,MATCH(Input!$C$22,$B$18:$B$1845,0))-1))))</f>
        <v>227</v>
      </c>
      <c r="E1378" s="52">
        <f t="shared" si="64"/>
        <v>4.4247787610618428E-3</v>
      </c>
      <c r="F1378" s="164">
        <v>468769</v>
      </c>
      <c r="G1378" s="163">
        <v>5270</v>
      </c>
      <c r="H1378" s="48">
        <f>IF($B1378&lt;Input!$C$22,"n.m.",IF($B1378=Input!$C$22,100,100*(1+(G1378/INDEX(G$18:G$1845,MATCH(Input!$C$22,$B$18:$B$1845,0))-1))))</f>
        <v>131.75</v>
      </c>
      <c r="I1378" s="46">
        <f t="shared" si="63"/>
        <v>1.9011406844107182E-3</v>
      </c>
      <c r="J1378" s="50">
        <f>IF($B1378&gt;=Input!$C$22,100,"n.m.")</f>
        <v>100</v>
      </c>
    </row>
    <row r="1379" spans="2:10" x14ac:dyDescent="0.15">
      <c r="B1379" s="33">
        <f t="shared" si="65"/>
        <v>42835</v>
      </c>
      <c r="C1379" s="160">
        <v>226</v>
      </c>
      <c r="D1379" s="44">
        <f>IF($B1379&lt;Input!$C$22,"n.m.",IF($B1379=Input!$C$22,100,100*(1+(C1379/INDEX(C$18:C$1845,MATCH(Input!$C$22,$B$18:$B$1845,0))-1))))</f>
        <v>225.99999999999997</v>
      </c>
      <c r="E1379" s="52">
        <f t="shared" si="64"/>
        <v>4.4444444444444731E-3</v>
      </c>
      <c r="F1379" s="164">
        <v>480286</v>
      </c>
      <c r="G1379" s="163">
        <v>5260</v>
      </c>
      <c r="H1379" s="48">
        <f>IF($B1379&lt;Input!$C$22,"n.m.",IF($B1379=Input!$C$22,100,100*(1+(G1379/INDEX(G$18:G$1845,MATCH(Input!$C$22,$B$18:$B$1845,0))-1))))</f>
        <v>131.5</v>
      </c>
      <c r="I1379" s="46">
        <f t="shared" si="63"/>
        <v>1.9047619047618536E-3</v>
      </c>
      <c r="J1379" s="50">
        <f>IF($B1379&gt;=Input!$C$22,100,"n.m.")</f>
        <v>100</v>
      </c>
    </row>
    <row r="1380" spans="2:10" x14ac:dyDescent="0.15">
      <c r="B1380" s="33">
        <f t="shared" si="65"/>
        <v>42834</v>
      </c>
      <c r="C1380" s="160">
        <v>225</v>
      </c>
      <c r="D1380" s="44">
        <f>IF($B1380&lt;Input!$C$22,"n.m.",IF($B1380=Input!$C$22,100,100*(1+(C1380/INDEX(C$18:C$1845,MATCH(Input!$C$22,$B$18:$B$1845,0))-1))))</f>
        <v>225</v>
      </c>
      <c r="E1380" s="52">
        <f t="shared" si="64"/>
        <v>4.4642857142858094E-3</v>
      </c>
      <c r="F1380" s="164">
        <v>273529</v>
      </c>
      <c r="G1380" s="163">
        <v>5250</v>
      </c>
      <c r="H1380" s="48">
        <f>IF($B1380&lt;Input!$C$22,"n.m.",IF($B1380=Input!$C$22,100,100*(1+(G1380/INDEX(G$18:G$1845,MATCH(Input!$C$22,$B$18:$B$1845,0))-1))))</f>
        <v>131.25</v>
      </c>
      <c r="I1380" s="46">
        <f t="shared" si="63"/>
        <v>1.9083969465649719E-3</v>
      </c>
      <c r="J1380" s="50">
        <f>IF($B1380&gt;=Input!$C$22,100,"n.m.")</f>
        <v>100</v>
      </c>
    </row>
    <row r="1381" spans="2:10" x14ac:dyDescent="0.15">
      <c r="B1381" s="33">
        <f t="shared" si="65"/>
        <v>42833</v>
      </c>
      <c r="C1381" s="160">
        <v>224</v>
      </c>
      <c r="D1381" s="44">
        <f>IF($B1381&lt;Input!$C$22,"n.m.",IF($B1381=Input!$C$22,100,100*(1+(C1381/INDEX(C$18:C$1845,MATCH(Input!$C$22,$B$18:$B$1845,0))-1))))</f>
        <v>224.00000000000003</v>
      </c>
      <c r="E1381" s="52">
        <f t="shared" si="64"/>
        <v>4.484304932735439E-3</v>
      </c>
      <c r="F1381" s="164">
        <v>283569</v>
      </c>
      <c r="G1381" s="163">
        <v>5240</v>
      </c>
      <c r="H1381" s="48">
        <f>IF($B1381&lt;Input!$C$22,"n.m.",IF($B1381=Input!$C$22,100,100*(1+(G1381/INDEX(G$18:G$1845,MATCH(Input!$C$22,$B$18:$B$1845,0))-1))))</f>
        <v>131</v>
      </c>
      <c r="I1381" s="46">
        <f t="shared" si="63"/>
        <v>1.9120458891013214E-3</v>
      </c>
      <c r="J1381" s="50">
        <f>IF($B1381&gt;=Input!$C$22,100,"n.m.")</f>
        <v>100</v>
      </c>
    </row>
    <row r="1382" spans="2:10" x14ac:dyDescent="0.15">
      <c r="B1382" s="33">
        <f t="shared" si="65"/>
        <v>42832</v>
      </c>
      <c r="C1382" s="160">
        <v>223</v>
      </c>
      <c r="D1382" s="44">
        <f>IF($B1382&lt;Input!$C$22,"n.m.",IF($B1382=Input!$C$22,100,100*(1+(C1382/INDEX(C$18:C$1845,MATCH(Input!$C$22,$B$18:$B$1845,0))-1))))</f>
        <v>223</v>
      </c>
      <c r="E1382" s="52">
        <f t="shared" si="64"/>
        <v>4.5045045045044585E-3</v>
      </c>
      <c r="F1382" s="164">
        <v>472665</v>
      </c>
      <c r="G1382" s="163">
        <v>5230</v>
      </c>
      <c r="H1382" s="48">
        <f>IF($B1382&lt;Input!$C$22,"n.m.",IF($B1382=Input!$C$22,100,100*(1+(G1382/INDEX(G$18:G$1845,MATCH(Input!$C$22,$B$18:$B$1845,0))-1))))</f>
        <v>130.75</v>
      </c>
      <c r="I1382" s="46">
        <f t="shared" si="63"/>
        <v>1.9157088122605526E-3</v>
      </c>
      <c r="J1382" s="50">
        <f>IF($B1382&gt;=Input!$C$22,100,"n.m.")</f>
        <v>100</v>
      </c>
    </row>
    <row r="1383" spans="2:10" x14ac:dyDescent="0.15">
      <c r="B1383" s="33">
        <f t="shared" si="65"/>
        <v>42831</v>
      </c>
      <c r="C1383" s="160">
        <v>222</v>
      </c>
      <c r="D1383" s="44">
        <f>IF($B1383&lt;Input!$C$22,"n.m.",IF($B1383=Input!$C$22,100,100*(1+(C1383/INDEX(C$18:C$1845,MATCH(Input!$C$22,$B$18:$B$1845,0))-1))))</f>
        <v>222.00000000000003</v>
      </c>
      <c r="E1383" s="52">
        <f t="shared" si="64"/>
        <v>4.5248868778280382E-3</v>
      </c>
      <c r="F1383" s="164">
        <v>409916</v>
      </c>
      <c r="G1383" s="163">
        <v>5220</v>
      </c>
      <c r="H1383" s="48">
        <f>IF($B1383&lt;Input!$C$22,"n.m.",IF($B1383=Input!$C$22,100,100*(1+(G1383/INDEX(G$18:G$1845,MATCH(Input!$C$22,$B$18:$B$1845,0))-1))))</f>
        <v>130.5</v>
      </c>
      <c r="I1383" s="46">
        <f t="shared" si="63"/>
        <v>1.9193857965451588E-3</v>
      </c>
      <c r="J1383" s="50">
        <f>IF($B1383&gt;=Input!$C$22,100,"n.m.")</f>
        <v>100</v>
      </c>
    </row>
    <row r="1384" spans="2:10" x14ac:dyDescent="0.15">
      <c r="B1384" s="33">
        <f t="shared" si="65"/>
        <v>42830</v>
      </c>
      <c r="C1384" s="160">
        <v>221</v>
      </c>
      <c r="D1384" s="44">
        <f>IF($B1384&lt;Input!$C$22,"n.m.",IF($B1384=Input!$C$22,100,100*(1+(C1384/INDEX(C$18:C$1845,MATCH(Input!$C$22,$B$18:$B$1845,0))-1))))</f>
        <v>221</v>
      </c>
      <c r="E1384" s="52">
        <f t="shared" si="64"/>
        <v>4.5454545454546302E-3</v>
      </c>
      <c r="F1384" s="164">
        <v>420458</v>
      </c>
      <c r="G1384" s="163">
        <v>5210</v>
      </c>
      <c r="H1384" s="48">
        <f>IF($B1384&lt;Input!$C$22,"n.m.",IF($B1384=Input!$C$22,100,100*(1+(G1384/INDEX(G$18:G$1845,MATCH(Input!$C$22,$B$18:$B$1845,0))-1))))</f>
        <v>130.25</v>
      </c>
      <c r="I1384" s="46">
        <f t="shared" si="63"/>
        <v>1.9230769230769162E-3</v>
      </c>
      <c r="J1384" s="50">
        <f>IF($B1384&gt;=Input!$C$22,100,"n.m.")</f>
        <v>100</v>
      </c>
    </row>
    <row r="1385" spans="2:10" x14ac:dyDescent="0.15">
      <c r="B1385" s="33">
        <f t="shared" si="65"/>
        <v>42829</v>
      </c>
      <c r="C1385" s="160">
        <v>220</v>
      </c>
      <c r="D1385" s="44">
        <f>IF($B1385&lt;Input!$C$22,"n.m.",IF($B1385=Input!$C$22,100,100*(1+(C1385/INDEX(C$18:C$1845,MATCH(Input!$C$22,$B$18:$B$1845,0))-1))))</f>
        <v>220.00000000000003</v>
      </c>
      <c r="E1385" s="52">
        <f t="shared" si="64"/>
        <v>4.5662100456620447E-3</v>
      </c>
      <c r="F1385" s="164">
        <v>402606</v>
      </c>
      <c r="G1385" s="163">
        <v>5200</v>
      </c>
      <c r="H1385" s="48">
        <f>IF($B1385&lt;Input!$C$22,"n.m.",IF($B1385=Input!$C$22,100,100*(1+(G1385/INDEX(G$18:G$1845,MATCH(Input!$C$22,$B$18:$B$1845,0))-1))))</f>
        <v>130</v>
      </c>
      <c r="I1385" s="46">
        <f t="shared" si="63"/>
        <v>1.9267822736031004E-3</v>
      </c>
      <c r="J1385" s="50">
        <f>IF($B1385&gt;=Input!$C$22,100,"n.m.")</f>
        <v>100</v>
      </c>
    </row>
    <row r="1386" spans="2:10" x14ac:dyDescent="0.15">
      <c r="B1386" s="33">
        <f t="shared" si="65"/>
        <v>42828</v>
      </c>
      <c r="C1386" s="160">
        <v>219</v>
      </c>
      <c r="D1386" s="44">
        <f>IF($B1386&lt;Input!$C$22,"n.m.",IF($B1386=Input!$C$22,100,100*(1+(C1386/INDEX(C$18:C$1845,MATCH(Input!$C$22,$B$18:$B$1845,0))-1))))</f>
        <v>219</v>
      </c>
      <c r="E1386" s="52">
        <f t="shared" si="64"/>
        <v>4.5871559633028358E-3</v>
      </c>
      <c r="F1386" s="164">
        <v>241975</v>
      </c>
      <c r="G1386" s="163">
        <v>5190</v>
      </c>
      <c r="H1386" s="48">
        <f>IF($B1386&lt;Input!$C$22,"n.m.",IF($B1386=Input!$C$22,100,100*(1+(G1386/INDEX(G$18:G$1845,MATCH(Input!$C$22,$B$18:$B$1845,0))-1))))</f>
        <v>129.75</v>
      </c>
      <c r="I1386" s="46">
        <f t="shared" si="63"/>
        <v>1.9305019305020377E-3</v>
      </c>
      <c r="J1386" s="50">
        <f>IF($B1386&gt;=Input!$C$22,100,"n.m.")</f>
        <v>100</v>
      </c>
    </row>
    <row r="1387" spans="2:10" x14ac:dyDescent="0.15">
      <c r="B1387" s="33">
        <f t="shared" si="65"/>
        <v>42827</v>
      </c>
      <c r="C1387" s="160">
        <v>218</v>
      </c>
      <c r="D1387" s="44">
        <f>IF($B1387&lt;Input!$C$22,"n.m.",IF($B1387=Input!$C$22,100,100*(1+(C1387/INDEX(C$18:C$1845,MATCH(Input!$C$22,$B$18:$B$1845,0))-1))))</f>
        <v>218.00000000000003</v>
      </c>
      <c r="E1387" s="52">
        <f t="shared" si="64"/>
        <v>4.6082949308756671E-3</v>
      </c>
      <c r="F1387" s="164">
        <v>280622</v>
      </c>
      <c r="G1387" s="163">
        <v>5180</v>
      </c>
      <c r="H1387" s="48">
        <f>IF($B1387&lt;Input!$C$22,"n.m.",IF($B1387=Input!$C$22,100,100*(1+(G1387/INDEX(G$18:G$1845,MATCH(Input!$C$22,$B$18:$B$1845,0))-1))))</f>
        <v>129.5</v>
      </c>
      <c r="I1387" s="46">
        <f t="shared" si="63"/>
        <v>1.9342359767891004E-3</v>
      </c>
      <c r="J1387" s="50">
        <f>IF($B1387&gt;=Input!$C$22,100,"n.m.")</f>
        <v>100</v>
      </c>
    </row>
    <row r="1388" spans="2:10" x14ac:dyDescent="0.15">
      <c r="B1388" s="33">
        <f t="shared" si="65"/>
        <v>42826</v>
      </c>
      <c r="C1388" s="160">
        <v>217</v>
      </c>
      <c r="D1388" s="44">
        <f>IF($B1388&lt;Input!$C$22,"n.m.",IF($B1388=Input!$C$22,100,100*(1+(C1388/INDEX(C$18:C$1845,MATCH(Input!$C$22,$B$18:$B$1845,0))-1))))</f>
        <v>217</v>
      </c>
      <c r="E1388" s="52">
        <f t="shared" si="64"/>
        <v>4.6296296296295392E-3</v>
      </c>
      <c r="F1388" s="164">
        <v>273181</v>
      </c>
      <c r="G1388" s="163">
        <v>5170</v>
      </c>
      <c r="H1388" s="48">
        <f>IF($B1388&lt;Input!$C$22,"n.m.",IF($B1388=Input!$C$22,100,100*(1+(G1388/INDEX(G$18:G$1845,MATCH(Input!$C$22,$B$18:$B$1845,0))-1))))</f>
        <v>129.25</v>
      </c>
      <c r="I1388" s="46">
        <f t="shared" si="63"/>
        <v>1.9379844961240345E-3</v>
      </c>
      <c r="J1388" s="50">
        <f>IF($B1388&gt;=Input!$C$22,100,"n.m.")</f>
        <v>100</v>
      </c>
    </row>
    <row r="1389" spans="2:10" x14ac:dyDescent="0.15">
      <c r="B1389" s="33">
        <f t="shared" si="65"/>
        <v>42825</v>
      </c>
      <c r="C1389" s="160">
        <v>216</v>
      </c>
      <c r="D1389" s="44">
        <f>IF($B1389&lt;Input!$C$22,"n.m.",IF($B1389=Input!$C$22,100,100*(1+(C1389/INDEX(C$18:C$1845,MATCH(Input!$C$22,$B$18:$B$1845,0))-1))))</f>
        <v>216</v>
      </c>
      <c r="E1389" s="52">
        <f t="shared" si="64"/>
        <v>4.6511627906977715E-3</v>
      </c>
      <c r="F1389" s="164">
        <v>465207</v>
      </c>
      <c r="G1389" s="163">
        <v>5160</v>
      </c>
      <c r="H1389" s="48">
        <f>IF($B1389&lt;Input!$C$22,"n.m.",IF($B1389=Input!$C$22,100,100*(1+(G1389/INDEX(G$18:G$1845,MATCH(Input!$C$22,$B$18:$B$1845,0))-1))))</f>
        <v>129</v>
      </c>
      <c r="I1389" s="46">
        <f t="shared" si="63"/>
        <v>1.9417475728156219E-3</v>
      </c>
      <c r="J1389" s="50">
        <f>IF($B1389&gt;=Input!$C$22,100,"n.m.")</f>
        <v>100</v>
      </c>
    </row>
    <row r="1390" spans="2:10" x14ac:dyDescent="0.15">
      <c r="B1390" s="33">
        <f t="shared" si="65"/>
        <v>42824</v>
      </c>
      <c r="C1390" s="160">
        <v>215</v>
      </c>
      <c r="D1390" s="44">
        <f>IF($B1390&lt;Input!$C$22,"n.m.",IF($B1390=Input!$C$22,100,100*(1+(C1390/INDEX(C$18:C$1845,MATCH(Input!$C$22,$B$18:$B$1845,0))-1))))</f>
        <v>215</v>
      </c>
      <c r="E1390" s="52">
        <f t="shared" si="64"/>
        <v>4.6728971962617383E-3</v>
      </c>
      <c r="F1390" s="164">
        <v>439823</v>
      </c>
      <c r="G1390" s="163">
        <v>5150</v>
      </c>
      <c r="H1390" s="48">
        <f>IF($B1390&lt;Input!$C$22,"n.m.",IF($B1390=Input!$C$22,100,100*(1+(G1390/INDEX(G$18:G$1845,MATCH(Input!$C$22,$B$18:$B$1845,0))-1))))</f>
        <v>128.75</v>
      </c>
      <c r="I1390" s="46">
        <f t="shared" si="63"/>
        <v>1.9455252918287869E-3</v>
      </c>
      <c r="J1390" s="50">
        <f>IF($B1390&gt;=Input!$C$22,100,"n.m.")</f>
        <v>100</v>
      </c>
    </row>
    <row r="1391" spans="2:10" x14ac:dyDescent="0.15">
      <c r="B1391" s="33">
        <f t="shared" si="65"/>
        <v>42823</v>
      </c>
      <c r="C1391" s="160">
        <v>214</v>
      </c>
      <c r="D1391" s="44">
        <f>IF($B1391&lt;Input!$C$22,"n.m.",IF($B1391=Input!$C$22,100,100*(1+(C1391/INDEX(C$18:C$1845,MATCH(Input!$C$22,$B$18:$B$1845,0))-1))))</f>
        <v>214</v>
      </c>
      <c r="E1391" s="52">
        <f t="shared" si="64"/>
        <v>4.6948356807512415E-3</v>
      </c>
      <c r="F1391" s="164">
        <v>399887</v>
      </c>
      <c r="G1391" s="163">
        <v>5140</v>
      </c>
      <c r="H1391" s="48">
        <f>IF($B1391&lt;Input!$C$22,"n.m.",IF($B1391=Input!$C$22,100,100*(1+(G1391/INDEX(G$18:G$1845,MATCH(Input!$C$22,$B$18:$B$1845,0))-1))))</f>
        <v>128.5</v>
      </c>
      <c r="I1391" s="46">
        <f t="shared" si="63"/>
        <v>1.9493177387914784E-3</v>
      </c>
      <c r="J1391" s="50">
        <f>IF($B1391&gt;=Input!$C$22,100,"n.m.")</f>
        <v>100</v>
      </c>
    </row>
    <row r="1392" spans="2:10" x14ac:dyDescent="0.15">
      <c r="B1392" s="33">
        <f t="shared" si="65"/>
        <v>42822</v>
      </c>
      <c r="C1392" s="160">
        <v>213</v>
      </c>
      <c r="D1392" s="44">
        <f>IF($B1392&lt;Input!$C$22,"n.m.",IF($B1392=Input!$C$22,100,100*(1+(C1392/INDEX(C$18:C$1845,MATCH(Input!$C$22,$B$18:$B$1845,0))-1))))</f>
        <v>213</v>
      </c>
      <c r="E1392" s="52">
        <f t="shared" si="64"/>
        <v>4.7169811320755262E-3</v>
      </c>
      <c r="F1392" s="164">
        <v>287456</v>
      </c>
      <c r="G1392" s="163">
        <v>5130</v>
      </c>
      <c r="H1392" s="48">
        <f>IF($B1392&lt;Input!$C$22,"n.m.",IF($B1392=Input!$C$22,100,100*(1+(G1392/INDEX(G$18:G$1845,MATCH(Input!$C$22,$B$18:$B$1845,0))-1))))</f>
        <v>128.25</v>
      </c>
      <c r="I1392" s="46">
        <f t="shared" si="63"/>
        <v>1.953125E-3</v>
      </c>
      <c r="J1392" s="50">
        <f>IF($B1392&gt;=Input!$C$22,100,"n.m.")</f>
        <v>100</v>
      </c>
    </row>
    <row r="1393" spans="2:10" x14ac:dyDescent="0.15">
      <c r="B1393" s="33">
        <f t="shared" si="65"/>
        <v>42821</v>
      </c>
      <c r="C1393" s="160">
        <v>212</v>
      </c>
      <c r="D1393" s="44">
        <f>IF($B1393&lt;Input!$C$22,"n.m.",IF($B1393=Input!$C$22,100,100*(1+(C1393/INDEX(C$18:C$1845,MATCH(Input!$C$22,$B$18:$B$1845,0))-1))))</f>
        <v>212</v>
      </c>
      <c r="E1393" s="52">
        <f t="shared" si="64"/>
        <v>4.7393364928909332E-3</v>
      </c>
      <c r="F1393" s="164">
        <v>404503</v>
      </c>
      <c r="G1393" s="163">
        <v>5120</v>
      </c>
      <c r="H1393" s="48">
        <f>IF($B1393&lt;Input!$C$22,"n.m.",IF($B1393=Input!$C$22,100,100*(1+(G1393/INDEX(G$18:G$1845,MATCH(Input!$C$22,$B$18:$B$1845,0))-1))))</f>
        <v>128</v>
      </c>
      <c r="I1393" s="46">
        <f t="shared" si="63"/>
        <v>1.9569471624265589E-3</v>
      </c>
      <c r="J1393" s="50">
        <f>IF($B1393&gt;=Input!$C$22,100,"n.m.")</f>
        <v>100</v>
      </c>
    </row>
    <row r="1394" spans="2:10" x14ac:dyDescent="0.15">
      <c r="B1394" s="33">
        <f t="shared" si="65"/>
        <v>42820</v>
      </c>
      <c r="C1394" s="160">
        <v>211</v>
      </c>
      <c r="D1394" s="44">
        <f>IF($B1394&lt;Input!$C$22,"n.m.",IF($B1394=Input!$C$22,100,100*(1+(C1394/INDEX(C$18:C$1845,MATCH(Input!$C$22,$B$18:$B$1845,0))-1))))</f>
        <v>211</v>
      </c>
      <c r="E1394" s="52">
        <f t="shared" si="64"/>
        <v>4.761904761904745E-3</v>
      </c>
      <c r="F1394" s="164">
        <v>238127</v>
      </c>
      <c r="G1394" s="163">
        <v>5110</v>
      </c>
      <c r="H1394" s="48">
        <f>IF($B1394&lt;Input!$C$22,"n.m.",IF($B1394=Input!$C$22,100,100*(1+(G1394/INDEX(G$18:G$1845,MATCH(Input!$C$22,$B$18:$B$1845,0))-1))))</f>
        <v>127.75000000000001</v>
      </c>
      <c r="I1394" s="46">
        <f t="shared" si="63"/>
        <v>1.9607843137254832E-3</v>
      </c>
      <c r="J1394" s="50">
        <f>IF($B1394&gt;=Input!$C$22,100,"n.m.")</f>
        <v>100</v>
      </c>
    </row>
    <row r="1395" spans="2:10" x14ac:dyDescent="0.15">
      <c r="B1395" s="33">
        <f t="shared" si="65"/>
        <v>42819</v>
      </c>
      <c r="C1395" s="160">
        <v>210</v>
      </c>
      <c r="D1395" s="44">
        <f>IF($B1395&lt;Input!$C$22,"n.m.",IF($B1395=Input!$C$22,100,100*(1+(C1395/INDEX(C$18:C$1845,MATCH(Input!$C$22,$B$18:$B$1845,0))-1))))</f>
        <v>210</v>
      </c>
      <c r="E1395" s="52">
        <f t="shared" si="64"/>
        <v>4.7846889952152249E-3</v>
      </c>
      <c r="F1395" s="164">
        <v>492517</v>
      </c>
      <c r="G1395" s="163">
        <v>5100</v>
      </c>
      <c r="H1395" s="48">
        <f>IF($B1395&lt;Input!$C$22,"n.m.",IF($B1395=Input!$C$22,100,100*(1+(G1395/INDEX(G$18:G$1845,MATCH(Input!$C$22,$B$18:$B$1845,0))-1))))</f>
        <v>127.49999999999999</v>
      </c>
      <c r="I1395" s="46">
        <f t="shared" si="63"/>
        <v>1.9646365422396617E-3</v>
      </c>
      <c r="J1395" s="50">
        <f>IF($B1395&gt;=Input!$C$22,100,"n.m.")</f>
        <v>100</v>
      </c>
    </row>
    <row r="1396" spans="2:10" x14ac:dyDescent="0.15">
      <c r="B1396" s="33">
        <f t="shared" si="65"/>
        <v>42818</v>
      </c>
      <c r="C1396" s="160">
        <v>209</v>
      </c>
      <c r="D1396" s="44">
        <f>IF($B1396&lt;Input!$C$22,"n.m.",IF($B1396=Input!$C$22,100,100*(1+(C1396/INDEX(C$18:C$1845,MATCH(Input!$C$22,$B$18:$B$1845,0))-1))))</f>
        <v>209</v>
      </c>
      <c r="E1396" s="52">
        <f t="shared" si="64"/>
        <v>4.8076923076922906E-3</v>
      </c>
      <c r="F1396" s="164">
        <v>377211</v>
      </c>
      <c r="G1396" s="163">
        <v>5090</v>
      </c>
      <c r="H1396" s="48">
        <f>IF($B1396&lt;Input!$C$22,"n.m.",IF($B1396=Input!$C$22,100,100*(1+(G1396/INDEX(G$18:G$1845,MATCH(Input!$C$22,$B$18:$B$1845,0))-1))))</f>
        <v>127.25</v>
      </c>
      <c r="I1396" s="46">
        <f t="shared" si="63"/>
        <v>1.9685039370078705E-3</v>
      </c>
      <c r="J1396" s="50">
        <f>IF($B1396&gt;=Input!$C$22,100,"n.m.")</f>
        <v>100</v>
      </c>
    </row>
    <row r="1397" spans="2:10" x14ac:dyDescent="0.15">
      <c r="B1397" s="33">
        <f t="shared" si="65"/>
        <v>42817</v>
      </c>
      <c r="C1397" s="160">
        <v>208</v>
      </c>
      <c r="D1397" s="44">
        <f>IF($B1397&lt;Input!$C$22,"n.m.",IF($B1397=Input!$C$22,100,100*(1+(C1397/INDEX(C$18:C$1845,MATCH(Input!$C$22,$B$18:$B$1845,0))-1))))</f>
        <v>208</v>
      </c>
      <c r="E1397" s="52">
        <f t="shared" si="64"/>
        <v>4.8309178743961567E-3</v>
      </c>
      <c r="F1397" s="164">
        <v>490168</v>
      </c>
      <c r="G1397" s="163">
        <v>5080</v>
      </c>
      <c r="H1397" s="48">
        <f>IF($B1397&lt;Input!$C$22,"n.m.",IF($B1397=Input!$C$22,100,100*(1+(G1397/INDEX(G$18:G$1845,MATCH(Input!$C$22,$B$18:$B$1845,0))-1))))</f>
        <v>127</v>
      </c>
      <c r="I1397" s="46">
        <f t="shared" si="63"/>
        <v>1.9723865877712132E-3</v>
      </c>
      <c r="J1397" s="50">
        <f>IF($B1397&gt;=Input!$C$22,100,"n.m.")</f>
        <v>100</v>
      </c>
    </row>
    <row r="1398" spans="2:10" x14ac:dyDescent="0.15">
      <c r="B1398" s="33">
        <f t="shared" si="65"/>
        <v>42816</v>
      </c>
      <c r="C1398" s="160">
        <v>207</v>
      </c>
      <c r="D1398" s="44">
        <f>IF($B1398&lt;Input!$C$22,"n.m.",IF($B1398=Input!$C$22,100,100*(1+(C1398/INDEX(C$18:C$1845,MATCH(Input!$C$22,$B$18:$B$1845,0))-1))))</f>
        <v>206.99999999999997</v>
      </c>
      <c r="E1398" s="52">
        <f t="shared" si="64"/>
        <v>4.8543689320388328E-3</v>
      </c>
      <c r="F1398" s="164">
        <v>422983</v>
      </c>
      <c r="G1398" s="163">
        <v>5070</v>
      </c>
      <c r="H1398" s="48">
        <f>IF($B1398&lt;Input!$C$22,"n.m.",IF($B1398=Input!$C$22,100,100*(1+(G1398/INDEX(G$18:G$1845,MATCH(Input!$C$22,$B$18:$B$1845,0))-1))))</f>
        <v>126.75</v>
      </c>
      <c r="I1398" s="46">
        <f t="shared" si="63"/>
        <v>1.9762845849802257E-3</v>
      </c>
      <c r="J1398" s="50">
        <f>IF($B1398&gt;=Input!$C$22,100,"n.m.")</f>
        <v>100</v>
      </c>
    </row>
    <row r="1399" spans="2:10" x14ac:dyDescent="0.15">
      <c r="B1399" s="33">
        <f t="shared" si="65"/>
        <v>42815</v>
      </c>
      <c r="C1399" s="160">
        <v>206</v>
      </c>
      <c r="D1399" s="44">
        <f>IF($B1399&lt;Input!$C$22,"n.m.",IF($B1399=Input!$C$22,100,100*(1+(C1399/INDEX(C$18:C$1845,MATCH(Input!$C$22,$B$18:$B$1845,0))-1))))</f>
        <v>206</v>
      </c>
      <c r="E1399" s="52">
        <f t="shared" si="64"/>
        <v>4.8780487804878092E-3</v>
      </c>
      <c r="F1399" s="164">
        <v>429938</v>
      </c>
      <c r="G1399" s="163">
        <v>5060</v>
      </c>
      <c r="H1399" s="48">
        <f>IF($B1399&lt;Input!$C$22,"n.m.",IF($B1399=Input!$C$22,100,100*(1+(G1399/INDEX(G$18:G$1845,MATCH(Input!$C$22,$B$18:$B$1845,0))-1))))</f>
        <v>126.49999999999999</v>
      </c>
      <c r="I1399" s="46">
        <f t="shared" si="63"/>
        <v>1.980198019801982E-3</v>
      </c>
      <c r="J1399" s="50">
        <f>IF($B1399&gt;=Input!$C$22,100,"n.m.")</f>
        <v>100</v>
      </c>
    </row>
    <row r="1400" spans="2:10" x14ac:dyDescent="0.15">
      <c r="B1400" s="33">
        <f t="shared" si="65"/>
        <v>42814</v>
      </c>
      <c r="C1400" s="160">
        <v>205</v>
      </c>
      <c r="D1400" s="44">
        <f>IF($B1400&lt;Input!$C$22,"n.m.",IF($B1400=Input!$C$22,100,100*(1+(C1400/INDEX(C$18:C$1845,MATCH(Input!$C$22,$B$18:$B$1845,0))-1))))</f>
        <v>204.99999999999997</v>
      </c>
      <c r="E1400" s="52">
        <f t="shared" si="64"/>
        <v>4.9019607843137081E-3</v>
      </c>
      <c r="F1400" s="164">
        <v>262845</v>
      </c>
      <c r="G1400" s="163">
        <v>5050</v>
      </c>
      <c r="H1400" s="48">
        <f>IF($B1400&lt;Input!$C$22,"n.m.",IF($B1400=Input!$C$22,100,100*(1+(G1400/INDEX(G$18:G$1845,MATCH(Input!$C$22,$B$18:$B$1845,0))-1))))</f>
        <v>126.25</v>
      </c>
      <c r="I1400" s="46">
        <f t="shared" si="63"/>
        <v>1.9841269841269771E-3</v>
      </c>
      <c r="J1400" s="50">
        <f>IF($B1400&gt;=Input!$C$22,100,"n.m.")</f>
        <v>100</v>
      </c>
    </row>
    <row r="1401" spans="2:10" x14ac:dyDescent="0.15">
      <c r="B1401" s="33">
        <f t="shared" si="65"/>
        <v>42813</v>
      </c>
      <c r="C1401" s="160">
        <v>204</v>
      </c>
      <c r="D1401" s="44">
        <f>IF($B1401&lt;Input!$C$22,"n.m.",IF($B1401=Input!$C$22,100,100*(1+(C1401/INDEX(C$18:C$1845,MATCH(Input!$C$22,$B$18:$B$1845,0))-1))))</f>
        <v>204</v>
      </c>
      <c r="E1401" s="52">
        <f t="shared" si="64"/>
        <v>4.9261083743843415E-3</v>
      </c>
      <c r="F1401" s="164">
        <v>436342</v>
      </c>
      <c r="G1401" s="163">
        <v>5040</v>
      </c>
      <c r="H1401" s="48">
        <f>IF($B1401&lt;Input!$C$22,"n.m.",IF($B1401=Input!$C$22,100,100*(1+(G1401/INDEX(G$18:G$1845,MATCH(Input!$C$22,$B$18:$B$1845,0))-1))))</f>
        <v>126</v>
      </c>
      <c r="I1401" s="46">
        <f t="shared" si="63"/>
        <v>1.9880715705764551E-3</v>
      </c>
      <c r="J1401" s="50">
        <f>IF($B1401&gt;=Input!$C$22,100,"n.m.")</f>
        <v>100</v>
      </c>
    </row>
    <row r="1402" spans="2:10" x14ac:dyDescent="0.15">
      <c r="B1402" s="33">
        <f t="shared" si="65"/>
        <v>42812</v>
      </c>
      <c r="C1402" s="160">
        <v>203</v>
      </c>
      <c r="D1402" s="44">
        <f>IF($B1402&lt;Input!$C$22,"n.m.",IF($B1402=Input!$C$22,100,100*(1+(C1402/INDEX(C$18:C$1845,MATCH(Input!$C$22,$B$18:$B$1845,0))-1))))</f>
        <v>202.99999999999997</v>
      </c>
      <c r="E1402" s="52">
        <f t="shared" si="64"/>
        <v>4.9504950495049549E-3</v>
      </c>
      <c r="F1402" s="164">
        <v>201170</v>
      </c>
      <c r="G1402" s="163">
        <v>5030</v>
      </c>
      <c r="H1402" s="48">
        <f>IF($B1402&lt;Input!$C$22,"n.m.",IF($B1402=Input!$C$22,100,100*(1+(G1402/INDEX(G$18:G$1845,MATCH(Input!$C$22,$B$18:$B$1845,0))-1))))</f>
        <v>125.75</v>
      </c>
      <c r="I1402" s="46">
        <f t="shared" si="63"/>
        <v>1.9920318725099584E-3</v>
      </c>
      <c r="J1402" s="50">
        <f>IF($B1402&gt;=Input!$C$22,100,"n.m.")</f>
        <v>100</v>
      </c>
    </row>
    <row r="1403" spans="2:10" x14ac:dyDescent="0.15">
      <c r="B1403" s="33">
        <f t="shared" si="65"/>
        <v>42811</v>
      </c>
      <c r="C1403" s="160">
        <v>202</v>
      </c>
      <c r="D1403" s="44">
        <f>IF($B1403&lt;Input!$C$22,"n.m.",IF($B1403=Input!$C$22,100,100*(1+(C1403/INDEX(C$18:C$1845,MATCH(Input!$C$22,$B$18:$B$1845,0))-1))))</f>
        <v>202</v>
      </c>
      <c r="E1403" s="52">
        <f t="shared" si="64"/>
        <v>4.9751243781095411E-3</v>
      </c>
      <c r="F1403" s="164">
        <v>245281</v>
      </c>
      <c r="G1403" s="163">
        <v>5020</v>
      </c>
      <c r="H1403" s="48">
        <f>IF($B1403&lt;Input!$C$22,"n.m.",IF($B1403=Input!$C$22,100,100*(1+(G1403/INDEX(G$18:G$1845,MATCH(Input!$C$22,$B$18:$B$1845,0))-1))))</f>
        <v>125.49999999999999</v>
      </c>
      <c r="I1403" s="46">
        <f t="shared" si="63"/>
        <v>1.9960079840319889E-3</v>
      </c>
      <c r="J1403" s="50">
        <f>IF($B1403&gt;=Input!$C$22,100,"n.m.")</f>
        <v>100</v>
      </c>
    </row>
    <row r="1404" spans="2:10" x14ac:dyDescent="0.15">
      <c r="B1404" s="33">
        <f t="shared" si="65"/>
        <v>42810</v>
      </c>
      <c r="C1404" s="160">
        <v>201</v>
      </c>
      <c r="D1404" s="44">
        <f>IF($B1404&lt;Input!$C$22,"n.m.",IF($B1404=Input!$C$22,100,100*(1+(C1404/INDEX(C$18:C$1845,MATCH(Input!$C$22,$B$18:$B$1845,0))-1))))</f>
        <v>200.99999999999997</v>
      </c>
      <c r="E1404" s="52">
        <f t="shared" si="64"/>
        <v>4.9999999999998934E-3</v>
      </c>
      <c r="F1404" s="164">
        <v>383535</v>
      </c>
      <c r="G1404" s="163">
        <v>5010</v>
      </c>
      <c r="H1404" s="48">
        <f>IF($B1404&lt;Input!$C$22,"n.m.",IF($B1404=Input!$C$22,100,100*(1+(G1404/INDEX(G$18:G$1845,MATCH(Input!$C$22,$B$18:$B$1845,0))-1))))</f>
        <v>125.25</v>
      </c>
      <c r="I1404" s="46">
        <f t="shared" si="63"/>
        <v>2.0000000000000018E-3</v>
      </c>
      <c r="J1404" s="50">
        <f>IF($B1404&gt;=Input!$C$22,100,"n.m.")</f>
        <v>100</v>
      </c>
    </row>
    <row r="1405" spans="2:10" x14ac:dyDescent="0.15">
      <c r="B1405" s="33">
        <f t="shared" si="65"/>
        <v>42809</v>
      </c>
      <c r="C1405" s="160">
        <v>200</v>
      </c>
      <c r="D1405" s="44">
        <f>IF($B1405&lt;Input!$C$22,"n.m.",IF($B1405=Input!$C$22,100,100*(1+(C1405/INDEX(C$18:C$1845,MATCH(Input!$C$22,$B$18:$B$1845,0))-1))))</f>
        <v>200</v>
      </c>
      <c r="E1405" s="52">
        <f t="shared" si="64"/>
        <v>5.0251256281406143E-3</v>
      </c>
      <c r="F1405" s="164">
        <v>460542</v>
      </c>
      <c r="G1405" s="163">
        <v>5000</v>
      </c>
      <c r="H1405" s="48">
        <f>IF($B1405&lt;Input!$C$22,"n.m.",IF($B1405=Input!$C$22,100,100*(1+(G1405/INDEX(G$18:G$1845,MATCH(Input!$C$22,$B$18:$B$1845,0))-1))))</f>
        <v>125</v>
      </c>
      <c r="I1405" s="46">
        <f t="shared" si="63"/>
        <v>2.0040080160319551E-3</v>
      </c>
      <c r="J1405" s="50">
        <f>IF($B1405&gt;=Input!$C$22,100,"n.m.")</f>
        <v>100</v>
      </c>
    </row>
    <row r="1406" spans="2:10" x14ac:dyDescent="0.15">
      <c r="B1406" s="33">
        <f t="shared" si="65"/>
        <v>42808</v>
      </c>
      <c r="C1406" s="160">
        <v>199</v>
      </c>
      <c r="D1406" s="44">
        <f>IF($B1406&lt;Input!$C$22,"n.m.",IF($B1406=Input!$C$22,100,100*(1+(C1406/INDEX(C$18:C$1845,MATCH(Input!$C$22,$B$18:$B$1845,0))-1))))</f>
        <v>199</v>
      </c>
      <c r="E1406" s="52">
        <f t="shared" si="64"/>
        <v>5.050505050504972E-3</v>
      </c>
      <c r="F1406" s="164">
        <v>209776</v>
      </c>
      <c r="G1406" s="163">
        <v>4990</v>
      </c>
      <c r="H1406" s="48">
        <f>IF($B1406&lt;Input!$C$22,"n.m.",IF($B1406=Input!$C$22,100,100*(1+(G1406/INDEX(G$18:G$1845,MATCH(Input!$C$22,$B$18:$B$1845,0))-1))))</f>
        <v>124.75</v>
      </c>
      <c r="I1406" s="46">
        <f t="shared" si="63"/>
        <v>2.0080321285140812E-3</v>
      </c>
      <c r="J1406" s="50">
        <f>IF($B1406&gt;=Input!$C$22,100,"n.m.")</f>
        <v>100</v>
      </c>
    </row>
    <row r="1407" spans="2:10" x14ac:dyDescent="0.15">
      <c r="B1407" s="33">
        <f t="shared" si="65"/>
        <v>42807</v>
      </c>
      <c r="C1407" s="160">
        <v>198</v>
      </c>
      <c r="D1407" s="44">
        <f>IF($B1407&lt;Input!$C$22,"n.m.",IF($B1407=Input!$C$22,100,100*(1+(C1407/INDEX(C$18:C$1845,MATCH(Input!$C$22,$B$18:$B$1845,0))-1))))</f>
        <v>198</v>
      </c>
      <c r="E1407" s="52">
        <f t="shared" si="64"/>
        <v>5.0761421319795996E-3</v>
      </c>
      <c r="F1407" s="164">
        <v>313113</v>
      </c>
      <c r="G1407" s="163">
        <v>4980</v>
      </c>
      <c r="H1407" s="48">
        <f>IF($B1407&lt;Input!$C$22,"n.m.",IF($B1407=Input!$C$22,100,100*(1+(G1407/INDEX(G$18:G$1845,MATCH(Input!$C$22,$B$18:$B$1845,0))-1))))</f>
        <v>124.50000000000001</v>
      </c>
      <c r="I1407" s="46">
        <f t="shared" si="63"/>
        <v>2.012072434607548E-3</v>
      </c>
      <c r="J1407" s="50">
        <f>IF($B1407&gt;=Input!$C$22,100,"n.m.")</f>
        <v>100</v>
      </c>
    </row>
    <row r="1408" spans="2:10" x14ac:dyDescent="0.15">
      <c r="B1408" s="33">
        <f t="shared" si="65"/>
        <v>42806</v>
      </c>
      <c r="C1408" s="160">
        <v>197</v>
      </c>
      <c r="D1408" s="44">
        <f>IF($B1408&lt;Input!$C$22,"n.m.",IF($B1408=Input!$C$22,100,100*(1+(C1408/INDEX(C$18:C$1845,MATCH(Input!$C$22,$B$18:$B$1845,0))-1))))</f>
        <v>197</v>
      </c>
      <c r="E1408" s="52">
        <f t="shared" si="64"/>
        <v>5.1020408163264808E-3</v>
      </c>
      <c r="F1408" s="164">
        <v>385873</v>
      </c>
      <c r="G1408" s="163">
        <v>4970</v>
      </c>
      <c r="H1408" s="48">
        <f>IF($B1408&lt;Input!$C$22,"n.m.",IF($B1408=Input!$C$22,100,100*(1+(G1408/INDEX(G$18:G$1845,MATCH(Input!$C$22,$B$18:$B$1845,0))-1))))</f>
        <v>124.25</v>
      </c>
      <c r="I1408" s="46">
        <f t="shared" si="63"/>
        <v>2.0161290322580072E-3</v>
      </c>
      <c r="J1408" s="50">
        <f>IF($B1408&gt;=Input!$C$22,100,"n.m.")</f>
        <v>100</v>
      </c>
    </row>
    <row r="1409" spans="2:10" x14ac:dyDescent="0.15">
      <c r="B1409" s="33">
        <f t="shared" si="65"/>
        <v>42805</v>
      </c>
      <c r="C1409" s="160">
        <v>196</v>
      </c>
      <c r="D1409" s="44">
        <f>IF($B1409&lt;Input!$C$22,"n.m.",IF($B1409=Input!$C$22,100,100*(1+(C1409/INDEX(C$18:C$1845,MATCH(Input!$C$22,$B$18:$B$1845,0))-1))))</f>
        <v>196</v>
      </c>
      <c r="E1409" s="52">
        <f t="shared" si="64"/>
        <v>5.12820512820511E-3</v>
      </c>
      <c r="F1409" s="164">
        <v>323466</v>
      </c>
      <c r="G1409" s="163">
        <v>4960</v>
      </c>
      <c r="H1409" s="48">
        <f>IF($B1409&lt;Input!$C$22,"n.m.",IF($B1409=Input!$C$22,100,100*(1+(G1409/INDEX(G$18:G$1845,MATCH(Input!$C$22,$B$18:$B$1845,0))-1))))</f>
        <v>124</v>
      </c>
      <c r="I1409" s="46">
        <f t="shared" si="63"/>
        <v>2.0202020202020332E-3</v>
      </c>
      <c r="J1409" s="50">
        <f>IF($B1409&gt;=Input!$C$22,100,"n.m.")</f>
        <v>100</v>
      </c>
    </row>
    <row r="1410" spans="2:10" x14ac:dyDescent="0.15">
      <c r="B1410" s="33">
        <f t="shared" si="65"/>
        <v>42804</v>
      </c>
      <c r="C1410" s="160">
        <v>195</v>
      </c>
      <c r="D1410" s="44">
        <f>IF($B1410&lt;Input!$C$22,"n.m.",IF($B1410=Input!$C$22,100,100*(1+(C1410/INDEX(C$18:C$1845,MATCH(Input!$C$22,$B$18:$B$1845,0))-1))))</f>
        <v>195</v>
      </c>
      <c r="E1410" s="52">
        <f t="shared" si="64"/>
        <v>5.1546391752577136E-3</v>
      </c>
      <c r="F1410" s="164">
        <v>248821</v>
      </c>
      <c r="G1410" s="163">
        <v>4950</v>
      </c>
      <c r="H1410" s="48">
        <f>IF($B1410&lt;Input!$C$22,"n.m.",IF($B1410=Input!$C$22,100,100*(1+(G1410/INDEX(G$18:G$1845,MATCH(Input!$C$22,$B$18:$B$1845,0))-1))))</f>
        <v>123.75</v>
      </c>
      <c r="I1410" s="46">
        <f t="shared" si="63"/>
        <v>2.0242914979757831E-3</v>
      </c>
      <c r="J1410" s="50">
        <f>IF($B1410&gt;=Input!$C$22,100,"n.m.")</f>
        <v>100</v>
      </c>
    </row>
    <row r="1411" spans="2:10" x14ac:dyDescent="0.15">
      <c r="B1411" s="33">
        <f t="shared" si="65"/>
        <v>42803</v>
      </c>
      <c r="C1411" s="160">
        <v>194</v>
      </c>
      <c r="D1411" s="44">
        <f>IF($B1411&lt;Input!$C$22,"n.m.",IF($B1411=Input!$C$22,100,100*(1+(C1411/INDEX(C$18:C$1845,MATCH(Input!$C$22,$B$18:$B$1845,0))-1))))</f>
        <v>194</v>
      </c>
      <c r="E1411" s="52">
        <f t="shared" si="64"/>
        <v>5.1813471502590858E-3</v>
      </c>
      <c r="F1411" s="164">
        <v>341136</v>
      </c>
      <c r="G1411" s="163">
        <v>4940</v>
      </c>
      <c r="H1411" s="48">
        <f>IF($B1411&lt;Input!$C$22,"n.m.",IF($B1411=Input!$C$22,100,100*(1+(G1411/INDEX(G$18:G$1845,MATCH(Input!$C$22,$B$18:$B$1845,0))-1))))</f>
        <v>123.50000000000001</v>
      </c>
      <c r="I1411" s="46">
        <f t="shared" si="63"/>
        <v>2.0283975659229903E-3</v>
      </c>
      <c r="J1411" s="50">
        <f>IF($B1411&gt;=Input!$C$22,100,"n.m.")</f>
        <v>100</v>
      </c>
    </row>
    <row r="1412" spans="2:10" x14ac:dyDescent="0.15">
      <c r="B1412" s="33">
        <f t="shared" si="65"/>
        <v>42802</v>
      </c>
      <c r="C1412" s="160">
        <v>193</v>
      </c>
      <c r="D1412" s="44">
        <f>IF($B1412&lt;Input!$C$22,"n.m.",IF($B1412=Input!$C$22,100,100*(1+(C1412/INDEX(C$18:C$1845,MATCH(Input!$C$22,$B$18:$B$1845,0))-1))))</f>
        <v>193</v>
      </c>
      <c r="E1412" s="52">
        <f t="shared" si="64"/>
        <v>5.2083333333332593E-3</v>
      </c>
      <c r="F1412" s="164">
        <v>296598</v>
      </c>
      <c r="G1412" s="163">
        <v>4930</v>
      </c>
      <c r="H1412" s="48">
        <f>IF($B1412&lt;Input!$C$22,"n.m.",IF($B1412=Input!$C$22,100,100*(1+(G1412/INDEX(G$18:G$1845,MATCH(Input!$C$22,$B$18:$B$1845,0))-1))))</f>
        <v>123.25</v>
      </c>
      <c r="I1412" s="46">
        <f t="shared" si="63"/>
        <v>2.0325203252031798E-3</v>
      </c>
      <c r="J1412" s="50">
        <f>IF($B1412&gt;=Input!$C$22,100,"n.m.")</f>
        <v>100</v>
      </c>
    </row>
    <row r="1413" spans="2:10" x14ac:dyDescent="0.15">
      <c r="B1413" s="33">
        <f t="shared" si="65"/>
        <v>42801</v>
      </c>
      <c r="C1413" s="160">
        <v>192</v>
      </c>
      <c r="D1413" s="44">
        <f>IF($B1413&lt;Input!$C$22,"n.m.",IF($B1413=Input!$C$22,100,100*(1+(C1413/INDEX(C$18:C$1845,MATCH(Input!$C$22,$B$18:$B$1845,0))-1))))</f>
        <v>192</v>
      </c>
      <c r="E1413" s="52">
        <f t="shared" si="64"/>
        <v>5.2356020942407877E-3</v>
      </c>
      <c r="F1413" s="164">
        <v>389814</v>
      </c>
      <c r="G1413" s="163">
        <v>4920</v>
      </c>
      <c r="H1413" s="48">
        <f>IF($B1413&lt;Input!$C$22,"n.m.",IF($B1413=Input!$C$22,100,100*(1+(G1413/INDEX(G$18:G$1845,MATCH(Input!$C$22,$B$18:$B$1845,0))-1))))</f>
        <v>123</v>
      </c>
      <c r="I1413" s="46">
        <f t="shared" si="63"/>
        <v>2.0366598778003286E-3</v>
      </c>
      <c r="J1413" s="50">
        <f>IF($B1413&gt;=Input!$C$22,100,"n.m.")</f>
        <v>100</v>
      </c>
    </row>
    <row r="1414" spans="2:10" x14ac:dyDescent="0.15">
      <c r="B1414" s="33">
        <f t="shared" si="65"/>
        <v>42800</v>
      </c>
      <c r="C1414" s="160">
        <v>191</v>
      </c>
      <c r="D1414" s="44">
        <f>IF($B1414&lt;Input!$C$22,"n.m.",IF($B1414=Input!$C$22,100,100*(1+(C1414/INDEX(C$18:C$1845,MATCH(Input!$C$22,$B$18:$B$1845,0))-1))))</f>
        <v>191</v>
      </c>
      <c r="E1414" s="52">
        <f t="shared" si="64"/>
        <v>5.2631578947368585E-3</v>
      </c>
      <c r="F1414" s="164">
        <v>248768</v>
      </c>
      <c r="G1414" s="163">
        <v>4910</v>
      </c>
      <c r="H1414" s="48">
        <f>IF($B1414&lt;Input!$C$22,"n.m.",IF($B1414=Input!$C$22,100,100*(1+(G1414/INDEX(G$18:G$1845,MATCH(Input!$C$22,$B$18:$B$1845,0))-1))))</f>
        <v>122.75</v>
      </c>
      <c r="I1414" s="46">
        <f t="shared" si="63"/>
        <v>2.0408163265306367E-3</v>
      </c>
      <c r="J1414" s="50">
        <f>IF($B1414&gt;=Input!$C$22,100,"n.m.")</f>
        <v>100</v>
      </c>
    </row>
    <row r="1415" spans="2:10" x14ac:dyDescent="0.15">
      <c r="B1415" s="33">
        <f t="shared" si="65"/>
        <v>42799</v>
      </c>
      <c r="C1415" s="160">
        <v>190</v>
      </c>
      <c r="D1415" s="44">
        <f>IF($B1415&lt;Input!$C$22,"n.m.",IF($B1415=Input!$C$22,100,100*(1+(C1415/INDEX(C$18:C$1845,MATCH(Input!$C$22,$B$18:$B$1845,0))-1))))</f>
        <v>190</v>
      </c>
      <c r="E1415" s="52">
        <f t="shared" si="64"/>
        <v>5.2910052910053462E-3</v>
      </c>
      <c r="F1415" s="164">
        <v>438400</v>
      </c>
      <c r="G1415" s="163">
        <v>4900</v>
      </c>
      <c r="H1415" s="48">
        <f>IF($B1415&lt;Input!$C$22,"n.m.",IF($B1415=Input!$C$22,100,100*(1+(G1415/INDEX(G$18:G$1845,MATCH(Input!$C$22,$B$18:$B$1845,0))-1))))</f>
        <v>122.50000000000001</v>
      </c>
      <c r="I1415" s="46">
        <f t="shared" si="63"/>
        <v>2.044989775051187E-3</v>
      </c>
      <c r="J1415" s="50">
        <f>IF($B1415&gt;=Input!$C$22,100,"n.m.")</f>
        <v>100</v>
      </c>
    </row>
    <row r="1416" spans="2:10" x14ac:dyDescent="0.15">
      <c r="B1416" s="33">
        <f t="shared" si="65"/>
        <v>42798</v>
      </c>
      <c r="C1416" s="160">
        <v>189</v>
      </c>
      <c r="D1416" s="44">
        <f>IF($B1416&lt;Input!$C$22,"n.m.",IF($B1416=Input!$C$22,100,100*(1+(C1416/INDEX(C$18:C$1845,MATCH(Input!$C$22,$B$18:$B$1845,0))-1))))</f>
        <v>189</v>
      </c>
      <c r="E1416" s="52">
        <f t="shared" si="64"/>
        <v>5.3191489361701372E-3</v>
      </c>
      <c r="F1416" s="164">
        <v>381215</v>
      </c>
      <c r="G1416" s="163">
        <v>4890</v>
      </c>
      <c r="H1416" s="48">
        <f>IF($B1416&lt;Input!$C$22,"n.m.",IF($B1416=Input!$C$22,100,100*(1+(G1416/INDEX(G$18:G$1845,MATCH(Input!$C$22,$B$18:$B$1845,0))-1))))</f>
        <v>122.24999999999999</v>
      </c>
      <c r="I1416" s="46">
        <f t="shared" si="63"/>
        <v>2.049180327868827E-3</v>
      </c>
      <c r="J1416" s="50">
        <f>IF($B1416&gt;=Input!$C$22,100,"n.m.")</f>
        <v>100</v>
      </c>
    </row>
    <row r="1417" spans="2:10" x14ac:dyDescent="0.15">
      <c r="B1417" s="33">
        <f t="shared" si="65"/>
        <v>42797</v>
      </c>
      <c r="C1417" s="160">
        <v>188</v>
      </c>
      <c r="D1417" s="44">
        <f>IF($B1417&lt;Input!$C$22,"n.m.",IF($B1417=Input!$C$22,100,100*(1+(C1417/INDEX(C$18:C$1845,MATCH(Input!$C$22,$B$18:$B$1845,0))-1))))</f>
        <v>188</v>
      </c>
      <c r="E1417" s="52">
        <f t="shared" si="64"/>
        <v>5.3475935828877219E-3</v>
      </c>
      <c r="F1417" s="164">
        <v>396743</v>
      </c>
      <c r="G1417" s="163">
        <v>4880</v>
      </c>
      <c r="H1417" s="48">
        <f>IF($B1417&lt;Input!$C$22,"n.m.",IF($B1417=Input!$C$22,100,100*(1+(G1417/INDEX(G$18:G$1845,MATCH(Input!$C$22,$B$18:$B$1845,0))-1))))</f>
        <v>122</v>
      </c>
      <c r="I1417" s="46">
        <f t="shared" si="63"/>
        <v>2.0533880903490509E-3</v>
      </c>
      <c r="J1417" s="50">
        <f>IF($B1417&gt;=Input!$C$22,100,"n.m.")</f>
        <v>100</v>
      </c>
    </row>
    <row r="1418" spans="2:10" x14ac:dyDescent="0.15">
      <c r="B1418" s="33">
        <f t="shared" si="65"/>
        <v>42796</v>
      </c>
      <c r="C1418" s="160">
        <v>187</v>
      </c>
      <c r="D1418" s="44">
        <f>IF($B1418&lt;Input!$C$22,"n.m.",IF($B1418=Input!$C$22,100,100*(1+(C1418/INDEX(C$18:C$1845,MATCH(Input!$C$22,$B$18:$B$1845,0))-1))))</f>
        <v>187</v>
      </c>
      <c r="E1418" s="52">
        <f t="shared" si="64"/>
        <v>5.3763440860215006E-3</v>
      </c>
      <c r="F1418" s="164">
        <v>335636</v>
      </c>
      <c r="G1418" s="163">
        <v>4870</v>
      </c>
      <c r="H1418" s="48">
        <f>IF($B1418&lt;Input!$C$22,"n.m.",IF($B1418=Input!$C$22,100,100*(1+(G1418/INDEX(G$18:G$1845,MATCH(Input!$C$22,$B$18:$B$1845,0))-1))))</f>
        <v>121.75</v>
      </c>
      <c r="I1418" s="46">
        <f t="shared" si="63"/>
        <v>2.057613168724215E-3</v>
      </c>
      <c r="J1418" s="50">
        <f>IF($B1418&gt;=Input!$C$22,100,"n.m.")</f>
        <v>100</v>
      </c>
    </row>
    <row r="1419" spans="2:10" x14ac:dyDescent="0.15">
      <c r="B1419" s="33">
        <f t="shared" si="65"/>
        <v>42795</v>
      </c>
      <c r="C1419" s="160">
        <v>186</v>
      </c>
      <c r="D1419" s="44">
        <f>IF($B1419&lt;Input!$C$22,"n.m.",IF($B1419=Input!$C$22,100,100*(1+(C1419/INDEX(C$18:C$1845,MATCH(Input!$C$22,$B$18:$B$1845,0))-1))))</f>
        <v>186</v>
      </c>
      <c r="E1419" s="52">
        <f t="shared" si="64"/>
        <v>5.4054054054053502E-3</v>
      </c>
      <c r="F1419" s="164">
        <v>435333</v>
      </c>
      <c r="G1419" s="163">
        <v>4860</v>
      </c>
      <c r="H1419" s="48">
        <f>IF($B1419&lt;Input!$C$22,"n.m.",IF($B1419=Input!$C$22,100,100*(1+(G1419/INDEX(G$18:G$1845,MATCH(Input!$C$22,$B$18:$B$1845,0))-1))))</f>
        <v>121.50000000000001</v>
      </c>
      <c r="I1419" s="46">
        <f t="shared" si="63"/>
        <v>2.0618556701030855E-3</v>
      </c>
      <c r="J1419" s="50">
        <f>IF($B1419&gt;=Input!$C$22,100,"n.m.")</f>
        <v>100</v>
      </c>
    </row>
    <row r="1420" spans="2:10" x14ac:dyDescent="0.15">
      <c r="B1420" s="33">
        <f t="shared" si="65"/>
        <v>42794</v>
      </c>
      <c r="C1420" s="160">
        <v>185</v>
      </c>
      <c r="D1420" s="44">
        <f>IF($B1420&lt;Input!$C$22,"n.m.",IF($B1420=Input!$C$22,100,100*(1+(C1420/INDEX(C$18:C$1845,MATCH(Input!$C$22,$B$18:$B$1845,0))-1))))</f>
        <v>185</v>
      </c>
      <c r="E1420" s="52">
        <f t="shared" si="64"/>
        <v>5.4347826086955653E-3</v>
      </c>
      <c r="F1420" s="164">
        <v>305823</v>
      </c>
      <c r="G1420" s="163">
        <v>4850</v>
      </c>
      <c r="H1420" s="48">
        <f>IF($B1420&lt;Input!$C$22,"n.m.",IF($B1420=Input!$C$22,100,100*(1+(G1420/INDEX(G$18:G$1845,MATCH(Input!$C$22,$B$18:$B$1845,0))-1))))</f>
        <v>121.24999999999999</v>
      </c>
      <c r="I1420" s="46">
        <f t="shared" si="63"/>
        <v>2.0661157024792765E-3</v>
      </c>
      <c r="J1420" s="50">
        <f>IF($B1420&gt;=Input!$C$22,100,"n.m.")</f>
        <v>100</v>
      </c>
    </row>
    <row r="1421" spans="2:10" x14ac:dyDescent="0.15">
      <c r="B1421" s="33">
        <f t="shared" si="65"/>
        <v>42793</v>
      </c>
      <c r="C1421" s="160">
        <v>184</v>
      </c>
      <c r="D1421" s="44">
        <f>IF($B1421&lt;Input!$C$22,"n.m.",IF($B1421=Input!$C$22,100,100*(1+(C1421/INDEX(C$18:C$1845,MATCH(Input!$C$22,$B$18:$B$1845,0))-1))))</f>
        <v>184</v>
      </c>
      <c r="E1421" s="52">
        <f t="shared" si="64"/>
        <v>5.464480874316946E-3</v>
      </c>
      <c r="F1421" s="164">
        <v>432461</v>
      </c>
      <c r="G1421" s="163">
        <v>4840</v>
      </c>
      <c r="H1421" s="48">
        <f>IF($B1421&lt;Input!$C$22,"n.m.",IF($B1421=Input!$C$22,100,100*(1+(G1421/INDEX(G$18:G$1845,MATCH(Input!$C$22,$B$18:$B$1845,0))-1))))</f>
        <v>121</v>
      </c>
      <c r="I1421" s="46">
        <f t="shared" si="63"/>
        <v>2.0703933747412417E-3</v>
      </c>
      <c r="J1421" s="50">
        <f>IF($B1421&gt;=Input!$C$22,100,"n.m.")</f>
        <v>100</v>
      </c>
    </row>
    <row r="1422" spans="2:10" x14ac:dyDescent="0.15">
      <c r="B1422" s="33">
        <f t="shared" si="65"/>
        <v>42792</v>
      </c>
      <c r="C1422" s="160">
        <v>183</v>
      </c>
      <c r="D1422" s="44">
        <f>IF($B1422&lt;Input!$C$22,"n.m.",IF($B1422=Input!$C$22,100,100*(1+(C1422/INDEX(C$18:C$1845,MATCH(Input!$C$22,$B$18:$B$1845,0))-1))))</f>
        <v>183</v>
      </c>
      <c r="E1422" s="52">
        <f t="shared" si="64"/>
        <v>5.494505494505475E-3</v>
      </c>
      <c r="F1422" s="164">
        <v>370671</v>
      </c>
      <c r="G1422" s="163">
        <v>4830</v>
      </c>
      <c r="H1422" s="48">
        <f>IF($B1422&lt;Input!$C$22,"n.m.",IF($B1422=Input!$C$22,100,100*(1+(G1422/INDEX(G$18:G$1845,MATCH(Input!$C$22,$B$18:$B$1845,0))-1))))</f>
        <v>120.75</v>
      </c>
      <c r="I1422" s="46">
        <f t="shared" si="63"/>
        <v>2.0746887966804906E-3</v>
      </c>
      <c r="J1422" s="50">
        <f>IF($B1422&gt;=Input!$C$22,100,"n.m.")</f>
        <v>100</v>
      </c>
    </row>
    <row r="1423" spans="2:10" x14ac:dyDescent="0.15">
      <c r="B1423" s="33">
        <f t="shared" si="65"/>
        <v>42791</v>
      </c>
      <c r="C1423" s="160">
        <v>182</v>
      </c>
      <c r="D1423" s="44">
        <f>IF($B1423&lt;Input!$C$22,"n.m.",IF($B1423=Input!$C$22,100,100*(1+(C1423/INDEX(C$18:C$1845,MATCH(Input!$C$22,$B$18:$B$1845,0))-1))))</f>
        <v>182</v>
      </c>
      <c r="E1423" s="52">
        <f t="shared" si="64"/>
        <v>5.5248618784531356E-3</v>
      </c>
      <c r="F1423" s="164">
        <v>210202</v>
      </c>
      <c r="G1423" s="163">
        <v>4820</v>
      </c>
      <c r="H1423" s="48">
        <f>IF($B1423&lt;Input!$C$22,"n.m.",IF($B1423=Input!$C$22,100,100*(1+(G1423/INDEX(G$18:G$1845,MATCH(Input!$C$22,$B$18:$B$1845,0))-1))))</f>
        <v>120.5</v>
      </c>
      <c r="I1423" s="46">
        <f t="shared" si="63"/>
        <v>2.0790020790020236E-3</v>
      </c>
      <c r="J1423" s="50">
        <f>IF($B1423&gt;=Input!$C$22,100,"n.m.")</f>
        <v>100</v>
      </c>
    </row>
    <row r="1424" spans="2:10" x14ac:dyDescent="0.15">
      <c r="B1424" s="33">
        <f t="shared" si="65"/>
        <v>42790</v>
      </c>
      <c r="C1424" s="160">
        <v>181</v>
      </c>
      <c r="D1424" s="44">
        <f>IF($B1424&lt;Input!$C$22,"n.m.",IF($B1424=Input!$C$22,100,100*(1+(C1424/INDEX(C$18:C$1845,MATCH(Input!$C$22,$B$18:$B$1845,0))-1))))</f>
        <v>181</v>
      </c>
      <c r="E1424" s="52">
        <f t="shared" si="64"/>
        <v>5.5555555555555358E-3</v>
      </c>
      <c r="F1424" s="164">
        <v>213118</v>
      </c>
      <c r="G1424" s="163">
        <v>4810</v>
      </c>
      <c r="H1424" s="48">
        <f>IF($B1424&lt;Input!$C$22,"n.m.",IF($B1424=Input!$C$22,100,100*(1+(G1424/INDEX(G$18:G$1845,MATCH(Input!$C$22,$B$18:$B$1845,0))-1))))</f>
        <v>120.24999999999999</v>
      </c>
      <c r="I1424" s="46">
        <f t="shared" si="63"/>
        <v>2.083333333333437E-3</v>
      </c>
      <c r="J1424" s="50">
        <f>IF($B1424&gt;=Input!$C$22,100,"n.m.")</f>
        <v>100</v>
      </c>
    </row>
    <row r="1425" spans="2:10" x14ac:dyDescent="0.15">
      <c r="B1425" s="33">
        <f t="shared" si="65"/>
        <v>42789</v>
      </c>
      <c r="C1425" s="160">
        <v>180</v>
      </c>
      <c r="D1425" s="44">
        <f>IF($B1425&lt;Input!$C$22,"n.m.",IF($B1425=Input!$C$22,100,100*(1+(C1425/INDEX(C$18:C$1845,MATCH(Input!$C$22,$B$18:$B$1845,0))-1))))</f>
        <v>180</v>
      </c>
      <c r="E1425" s="52">
        <f t="shared" si="64"/>
        <v>5.5865921787709993E-3</v>
      </c>
      <c r="F1425" s="164">
        <v>453286</v>
      </c>
      <c r="G1425" s="163">
        <v>4800</v>
      </c>
      <c r="H1425" s="48">
        <f>IF($B1425&lt;Input!$C$22,"n.m.",IF($B1425=Input!$C$22,100,100*(1+(G1425/INDEX(G$18:G$1845,MATCH(Input!$C$22,$B$18:$B$1845,0))-1))))</f>
        <v>120</v>
      </c>
      <c r="I1425" s="46">
        <f t="shared" si="63"/>
        <v>2.0876826722338038E-3</v>
      </c>
      <c r="J1425" s="50">
        <f>IF($B1425&gt;=Input!$C$22,100,"n.m.")</f>
        <v>100</v>
      </c>
    </row>
    <row r="1426" spans="2:10" x14ac:dyDescent="0.15">
      <c r="B1426" s="33">
        <f t="shared" si="65"/>
        <v>42788</v>
      </c>
      <c r="C1426" s="160">
        <v>179</v>
      </c>
      <c r="D1426" s="44">
        <f>IF($B1426&lt;Input!$C$22,"n.m.",IF($B1426=Input!$C$22,100,100*(1+(C1426/INDEX(C$18:C$1845,MATCH(Input!$C$22,$B$18:$B$1845,0))-1))))</f>
        <v>179</v>
      </c>
      <c r="E1426" s="52">
        <f t="shared" si="64"/>
        <v>5.6179775280897903E-3</v>
      </c>
      <c r="F1426" s="164">
        <v>397504</v>
      </c>
      <c r="G1426" s="163">
        <v>4790</v>
      </c>
      <c r="H1426" s="48">
        <f>IF($B1426&lt;Input!$C$22,"n.m.",IF($B1426=Input!$C$22,100,100*(1+(G1426/INDEX(G$18:G$1845,MATCH(Input!$C$22,$B$18:$B$1845,0))-1))))</f>
        <v>119.75</v>
      </c>
      <c r="I1426" s="46">
        <f t="shared" ref="I1426:I1489" si="66">G1426/G1427-1</f>
        <v>2.0920502092049986E-3</v>
      </c>
      <c r="J1426" s="50">
        <f>IF($B1426&gt;=Input!$C$22,100,"n.m.")</f>
        <v>100</v>
      </c>
    </row>
    <row r="1427" spans="2:10" x14ac:dyDescent="0.15">
      <c r="B1427" s="33">
        <f t="shared" si="65"/>
        <v>42787</v>
      </c>
      <c r="C1427" s="160">
        <v>178</v>
      </c>
      <c r="D1427" s="44">
        <f>IF($B1427&lt;Input!$C$22,"n.m.",IF($B1427=Input!$C$22,100,100*(1+(C1427/INDEX(C$18:C$1845,MATCH(Input!$C$22,$B$18:$B$1845,0))-1))))</f>
        <v>178</v>
      </c>
      <c r="E1427" s="52">
        <f t="shared" ref="E1427:E1490" si="67">C1427/C1428-1</f>
        <v>5.6497175141243527E-3</v>
      </c>
      <c r="F1427" s="164">
        <v>394468</v>
      </c>
      <c r="G1427" s="163">
        <v>4780</v>
      </c>
      <c r="H1427" s="48">
        <f>IF($B1427&lt;Input!$C$22,"n.m.",IF($B1427=Input!$C$22,100,100*(1+(G1427/INDEX(G$18:G$1845,MATCH(Input!$C$22,$B$18:$B$1845,0))-1))))</f>
        <v>119.5</v>
      </c>
      <c r="I1427" s="46">
        <f t="shared" si="66"/>
        <v>2.0964360587001352E-3</v>
      </c>
      <c r="J1427" s="50">
        <f>IF($B1427&gt;=Input!$C$22,100,"n.m.")</f>
        <v>100</v>
      </c>
    </row>
    <row r="1428" spans="2:10" x14ac:dyDescent="0.15">
      <c r="B1428" s="33">
        <f t="shared" ref="B1428:B1491" si="68">B1427-1</f>
        <v>42786</v>
      </c>
      <c r="C1428" s="160">
        <v>177</v>
      </c>
      <c r="D1428" s="44">
        <f>IF($B1428&lt;Input!$C$22,"n.m.",IF($B1428=Input!$C$22,100,100*(1+(C1428/INDEX(C$18:C$1845,MATCH(Input!$C$22,$B$18:$B$1845,0))-1))))</f>
        <v>177</v>
      </c>
      <c r="E1428" s="52">
        <f t="shared" si="67"/>
        <v>5.6818181818181213E-3</v>
      </c>
      <c r="F1428" s="164">
        <v>452084</v>
      </c>
      <c r="G1428" s="163">
        <v>4770</v>
      </c>
      <c r="H1428" s="48">
        <f>IF($B1428&lt;Input!$C$22,"n.m.",IF($B1428=Input!$C$22,100,100*(1+(G1428/INDEX(G$18:G$1845,MATCH(Input!$C$22,$B$18:$B$1845,0))-1))))</f>
        <v>119.24999999999999</v>
      </c>
      <c r="I1428" s="46">
        <f t="shared" si="66"/>
        <v>2.1008403361344463E-3</v>
      </c>
      <c r="J1428" s="50">
        <f>IF($B1428&gt;=Input!$C$22,100,"n.m.")</f>
        <v>100</v>
      </c>
    </row>
    <row r="1429" spans="2:10" x14ac:dyDescent="0.15">
      <c r="B1429" s="33">
        <f t="shared" si="68"/>
        <v>42785</v>
      </c>
      <c r="C1429" s="160">
        <v>176</v>
      </c>
      <c r="D1429" s="44">
        <f>IF($B1429&lt;Input!$C$22,"n.m.",IF($B1429=Input!$C$22,100,100*(1+(C1429/INDEX(C$18:C$1845,MATCH(Input!$C$22,$B$18:$B$1845,0))-1))))</f>
        <v>176</v>
      </c>
      <c r="E1429" s="52">
        <f t="shared" si="67"/>
        <v>5.7142857142857828E-3</v>
      </c>
      <c r="F1429" s="164">
        <v>268027</v>
      </c>
      <c r="G1429" s="163">
        <v>4760</v>
      </c>
      <c r="H1429" s="48">
        <f>IF($B1429&lt;Input!$C$22,"n.m.",IF($B1429=Input!$C$22,100,100*(1+(G1429/INDEX(G$18:G$1845,MATCH(Input!$C$22,$B$18:$B$1845,0))-1))))</f>
        <v>119</v>
      </c>
      <c r="I1429" s="46">
        <f t="shared" si="66"/>
        <v>2.1052631578948322E-3</v>
      </c>
      <c r="J1429" s="50">
        <f>IF($B1429&gt;=Input!$C$22,100,"n.m.")</f>
        <v>100</v>
      </c>
    </row>
    <row r="1430" spans="2:10" x14ac:dyDescent="0.15">
      <c r="B1430" s="33">
        <f t="shared" si="68"/>
        <v>42784</v>
      </c>
      <c r="C1430" s="160">
        <v>175</v>
      </c>
      <c r="D1430" s="44">
        <f>IF($B1430&lt;Input!$C$22,"n.m.",IF($B1430=Input!$C$22,100,100*(1+(C1430/INDEX(C$18:C$1845,MATCH(Input!$C$22,$B$18:$B$1845,0))-1))))</f>
        <v>175</v>
      </c>
      <c r="E1430" s="52">
        <f t="shared" si="67"/>
        <v>5.7471264367816577E-3</v>
      </c>
      <c r="F1430" s="164">
        <v>389244</v>
      </c>
      <c r="G1430" s="163">
        <v>4750</v>
      </c>
      <c r="H1430" s="48">
        <f>IF($B1430&lt;Input!$C$22,"n.m.",IF($B1430=Input!$C$22,100,100*(1+(G1430/INDEX(G$18:G$1845,MATCH(Input!$C$22,$B$18:$B$1845,0))-1))))</f>
        <v>118.75</v>
      </c>
      <c r="I1430" s="46">
        <f t="shared" si="66"/>
        <v>2.1097046413502962E-3</v>
      </c>
      <c r="J1430" s="50">
        <f>IF($B1430&gt;=Input!$C$22,100,"n.m.")</f>
        <v>100</v>
      </c>
    </row>
    <row r="1431" spans="2:10" x14ac:dyDescent="0.15">
      <c r="B1431" s="33">
        <f t="shared" si="68"/>
        <v>42783</v>
      </c>
      <c r="C1431" s="160">
        <v>174</v>
      </c>
      <c r="D1431" s="44">
        <f>IF($B1431&lt;Input!$C$22,"n.m.",IF($B1431=Input!$C$22,100,100*(1+(C1431/INDEX(C$18:C$1845,MATCH(Input!$C$22,$B$18:$B$1845,0))-1))))</f>
        <v>174</v>
      </c>
      <c r="E1431" s="52">
        <f t="shared" si="67"/>
        <v>5.7803468208093012E-3</v>
      </c>
      <c r="F1431" s="164">
        <v>229958</v>
      </c>
      <c r="G1431" s="163">
        <v>4740</v>
      </c>
      <c r="H1431" s="48">
        <f>IF($B1431&lt;Input!$C$22,"n.m.",IF($B1431=Input!$C$22,100,100*(1+(G1431/INDEX(G$18:G$1845,MATCH(Input!$C$22,$B$18:$B$1845,0))-1))))</f>
        <v>118.5</v>
      </c>
      <c r="I1431" s="46">
        <f t="shared" si="66"/>
        <v>2.1141649048626032E-3</v>
      </c>
      <c r="J1431" s="50">
        <f>IF($B1431&gt;=Input!$C$22,100,"n.m.")</f>
        <v>100</v>
      </c>
    </row>
    <row r="1432" spans="2:10" x14ac:dyDescent="0.15">
      <c r="B1432" s="33">
        <f t="shared" si="68"/>
        <v>42782</v>
      </c>
      <c r="C1432" s="160">
        <v>173</v>
      </c>
      <c r="D1432" s="44">
        <f>IF($B1432&lt;Input!$C$22,"n.m.",IF($B1432=Input!$C$22,100,100*(1+(C1432/INDEX(C$18:C$1845,MATCH(Input!$C$22,$B$18:$B$1845,0))-1))))</f>
        <v>173</v>
      </c>
      <c r="E1432" s="52">
        <f t="shared" si="67"/>
        <v>5.8139534883721034E-3</v>
      </c>
      <c r="F1432" s="164">
        <v>490238</v>
      </c>
      <c r="G1432" s="163">
        <v>4730</v>
      </c>
      <c r="H1432" s="48">
        <f>IF($B1432&lt;Input!$C$22,"n.m.",IF($B1432=Input!$C$22,100,100*(1+(G1432/INDEX(G$18:G$1845,MATCH(Input!$C$22,$B$18:$B$1845,0))-1))))</f>
        <v>118.25000000000001</v>
      </c>
      <c r="I1432" s="46">
        <f t="shared" si="66"/>
        <v>2.1186440677967155E-3</v>
      </c>
      <c r="J1432" s="50">
        <f>IF($B1432&gt;=Input!$C$22,100,"n.m.")</f>
        <v>100</v>
      </c>
    </row>
    <row r="1433" spans="2:10" x14ac:dyDescent="0.15">
      <c r="B1433" s="33">
        <f t="shared" si="68"/>
        <v>42781</v>
      </c>
      <c r="C1433" s="160">
        <v>172</v>
      </c>
      <c r="D1433" s="44">
        <f>IF($B1433&lt;Input!$C$22,"n.m.",IF($B1433=Input!$C$22,100,100*(1+(C1433/INDEX(C$18:C$1845,MATCH(Input!$C$22,$B$18:$B$1845,0))-1))))</f>
        <v>172</v>
      </c>
      <c r="E1433" s="52">
        <f t="shared" si="67"/>
        <v>5.8479532163742132E-3</v>
      </c>
      <c r="F1433" s="164">
        <v>301847</v>
      </c>
      <c r="G1433" s="163">
        <v>4720</v>
      </c>
      <c r="H1433" s="48">
        <f>IF($B1433&lt;Input!$C$22,"n.m.",IF($B1433=Input!$C$22,100,100*(1+(G1433/INDEX(G$18:G$1845,MATCH(Input!$C$22,$B$18:$B$1845,0))-1))))</f>
        <v>118</v>
      </c>
      <c r="I1433" s="46">
        <f t="shared" si="66"/>
        <v>2.1231422505307851E-3</v>
      </c>
      <c r="J1433" s="50">
        <f>IF($B1433&gt;=Input!$C$22,100,"n.m.")</f>
        <v>100</v>
      </c>
    </row>
    <row r="1434" spans="2:10" x14ac:dyDescent="0.15">
      <c r="B1434" s="33">
        <f t="shared" si="68"/>
        <v>42780</v>
      </c>
      <c r="C1434" s="160">
        <v>171</v>
      </c>
      <c r="D1434" s="44">
        <f>IF($B1434&lt;Input!$C$22,"n.m.",IF($B1434=Input!$C$22,100,100*(1+(C1434/INDEX(C$18:C$1845,MATCH(Input!$C$22,$B$18:$B$1845,0))-1))))</f>
        <v>171</v>
      </c>
      <c r="E1434" s="52">
        <f t="shared" si="67"/>
        <v>5.8823529411764497E-3</v>
      </c>
      <c r="F1434" s="164">
        <v>226817</v>
      </c>
      <c r="G1434" s="163">
        <v>4710</v>
      </c>
      <c r="H1434" s="48">
        <f>IF($B1434&lt;Input!$C$22,"n.m.",IF($B1434=Input!$C$22,100,100*(1+(G1434/INDEX(G$18:G$1845,MATCH(Input!$C$22,$B$18:$B$1845,0))-1))))</f>
        <v>117.75</v>
      </c>
      <c r="I1434" s="46">
        <f t="shared" si="66"/>
        <v>2.1276595744681437E-3</v>
      </c>
      <c r="J1434" s="50">
        <f>IF($B1434&gt;=Input!$C$22,100,"n.m.")</f>
        <v>100</v>
      </c>
    </row>
    <row r="1435" spans="2:10" x14ac:dyDescent="0.15">
      <c r="B1435" s="33">
        <f t="shared" si="68"/>
        <v>42779</v>
      </c>
      <c r="C1435" s="160">
        <v>170</v>
      </c>
      <c r="D1435" s="44">
        <f>IF($B1435&lt;Input!$C$22,"n.m.",IF($B1435=Input!$C$22,100,100*(1+(C1435/INDEX(C$18:C$1845,MATCH(Input!$C$22,$B$18:$B$1845,0))-1))))</f>
        <v>170</v>
      </c>
      <c r="E1435" s="52">
        <f t="shared" si="67"/>
        <v>5.9171597633136397E-3</v>
      </c>
      <c r="F1435" s="164">
        <v>292727</v>
      </c>
      <c r="G1435" s="163">
        <v>4700</v>
      </c>
      <c r="H1435" s="48">
        <f>IF($B1435&lt;Input!$C$22,"n.m.",IF($B1435=Input!$C$22,100,100*(1+(G1435/INDEX(G$18:G$1845,MATCH(Input!$C$22,$B$18:$B$1845,0))-1))))</f>
        <v>117.5</v>
      </c>
      <c r="I1435" s="46">
        <f t="shared" si="66"/>
        <v>2.132196162046851E-3</v>
      </c>
      <c r="J1435" s="50">
        <f>IF($B1435&gt;=Input!$C$22,100,"n.m.")</f>
        <v>100</v>
      </c>
    </row>
    <row r="1436" spans="2:10" x14ac:dyDescent="0.15">
      <c r="B1436" s="33">
        <f t="shared" si="68"/>
        <v>42778</v>
      </c>
      <c r="C1436" s="160">
        <v>169</v>
      </c>
      <c r="D1436" s="44">
        <f>IF($B1436&lt;Input!$C$22,"n.m.",IF($B1436=Input!$C$22,100,100*(1+(C1436/INDEX(C$18:C$1845,MATCH(Input!$C$22,$B$18:$B$1845,0))-1))))</f>
        <v>169</v>
      </c>
      <c r="E1436" s="52">
        <f t="shared" si="67"/>
        <v>5.9523809523809312E-3</v>
      </c>
      <c r="F1436" s="164">
        <v>291703</v>
      </c>
      <c r="G1436" s="163">
        <v>4690</v>
      </c>
      <c r="H1436" s="48">
        <f>IF($B1436&lt;Input!$C$22,"n.m.",IF($B1436=Input!$C$22,100,100*(1+(G1436/INDEX(G$18:G$1845,MATCH(Input!$C$22,$B$18:$B$1845,0))-1))))</f>
        <v>117.25000000000001</v>
      </c>
      <c r="I1436" s="46">
        <f t="shared" si="66"/>
        <v>2.1367521367521292E-3</v>
      </c>
      <c r="J1436" s="50">
        <f>IF($B1436&gt;=Input!$C$22,100,"n.m.")</f>
        <v>100</v>
      </c>
    </row>
    <row r="1437" spans="2:10" x14ac:dyDescent="0.15">
      <c r="B1437" s="33">
        <f t="shared" si="68"/>
        <v>42777</v>
      </c>
      <c r="C1437" s="160">
        <v>168</v>
      </c>
      <c r="D1437" s="44">
        <f>IF($B1437&lt;Input!$C$22,"n.m.",IF($B1437=Input!$C$22,100,100*(1+(C1437/INDEX(C$18:C$1845,MATCH(Input!$C$22,$B$18:$B$1845,0))-1))))</f>
        <v>168</v>
      </c>
      <c r="E1437" s="52">
        <f t="shared" si="67"/>
        <v>5.9880239520957446E-3</v>
      </c>
      <c r="F1437" s="164">
        <v>479663</v>
      </c>
      <c r="G1437" s="163">
        <v>4680</v>
      </c>
      <c r="H1437" s="48">
        <f>IF($B1437&lt;Input!$C$22,"n.m.",IF($B1437=Input!$C$22,100,100*(1+(G1437/INDEX(G$18:G$1845,MATCH(Input!$C$22,$B$18:$B$1845,0))-1))))</f>
        <v>117</v>
      </c>
      <c r="I1437" s="46">
        <f t="shared" si="66"/>
        <v>2.1413276231263545E-3</v>
      </c>
      <c r="J1437" s="50">
        <f>IF($B1437&gt;=Input!$C$22,100,"n.m.")</f>
        <v>100</v>
      </c>
    </row>
    <row r="1438" spans="2:10" x14ac:dyDescent="0.15">
      <c r="B1438" s="33">
        <f t="shared" si="68"/>
        <v>42776</v>
      </c>
      <c r="C1438" s="160">
        <v>167</v>
      </c>
      <c r="D1438" s="44">
        <f>IF($B1438&lt;Input!$C$22,"n.m.",IF($B1438=Input!$C$22,100,100*(1+(C1438/INDEX(C$18:C$1845,MATCH(Input!$C$22,$B$18:$B$1845,0))-1))))</f>
        <v>167</v>
      </c>
      <c r="E1438" s="52">
        <f t="shared" si="67"/>
        <v>6.0240963855422436E-3</v>
      </c>
      <c r="F1438" s="164">
        <v>294924</v>
      </c>
      <c r="G1438" s="163">
        <v>4670</v>
      </c>
      <c r="H1438" s="48">
        <f>IF($B1438&lt;Input!$C$22,"n.m.",IF($B1438=Input!$C$22,100,100*(1+(G1438/INDEX(G$18:G$1845,MATCH(Input!$C$22,$B$18:$B$1845,0))-1))))</f>
        <v>116.75</v>
      </c>
      <c r="I1438" s="46">
        <f t="shared" si="66"/>
        <v>2.1459227467810482E-3</v>
      </c>
      <c r="J1438" s="50">
        <f>IF($B1438&gt;=Input!$C$22,100,"n.m.")</f>
        <v>100</v>
      </c>
    </row>
    <row r="1439" spans="2:10" x14ac:dyDescent="0.15">
      <c r="B1439" s="33">
        <f t="shared" si="68"/>
        <v>42775</v>
      </c>
      <c r="C1439" s="160">
        <v>166</v>
      </c>
      <c r="D1439" s="44">
        <f>IF($B1439&lt;Input!$C$22,"n.m.",IF($B1439=Input!$C$22,100,100*(1+(C1439/INDEX(C$18:C$1845,MATCH(Input!$C$22,$B$18:$B$1845,0))-1))))</f>
        <v>166</v>
      </c>
      <c r="E1439" s="52">
        <f t="shared" si="67"/>
        <v>6.0606060606060996E-3</v>
      </c>
      <c r="F1439" s="164">
        <v>391580</v>
      </c>
      <c r="G1439" s="163">
        <v>4660</v>
      </c>
      <c r="H1439" s="48">
        <f>IF($B1439&lt;Input!$C$22,"n.m.",IF($B1439=Input!$C$22,100,100*(1+(G1439/INDEX(G$18:G$1845,MATCH(Input!$C$22,$B$18:$B$1845,0))-1))))</f>
        <v>116.5</v>
      </c>
      <c r="I1439" s="46">
        <f t="shared" si="66"/>
        <v>2.1505376344086446E-3</v>
      </c>
      <c r="J1439" s="50">
        <f>IF($B1439&gt;=Input!$C$22,100,"n.m.")</f>
        <v>100</v>
      </c>
    </row>
    <row r="1440" spans="2:10" x14ac:dyDescent="0.15">
      <c r="B1440" s="33">
        <f t="shared" si="68"/>
        <v>42774</v>
      </c>
      <c r="C1440" s="160">
        <v>165</v>
      </c>
      <c r="D1440" s="44">
        <f>IF($B1440&lt;Input!$C$22,"n.m.",IF($B1440=Input!$C$22,100,100*(1+(C1440/INDEX(C$18:C$1845,MATCH(Input!$C$22,$B$18:$B$1845,0))-1))))</f>
        <v>165</v>
      </c>
      <c r="E1440" s="52">
        <f t="shared" si="67"/>
        <v>6.0975609756097615E-3</v>
      </c>
      <c r="F1440" s="164">
        <v>498831</v>
      </c>
      <c r="G1440" s="163">
        <v>4650</v>
      </c>
      <c r="H1440" s="48">
        <f>IF($B1440&lt;Input!$C$22,"n.m.",IF($B1440=Input!$C$22,100,100*(1+(G1440/INDEX(G$18:G$1845,MATCH(Input!$C$22,$B$18:$B$1845,0))-1))))</f>
        <v>116.25000000000001</v>
      </c>
      <c r="I1440" s="46">
        <f t="shared" si="66"/>
        <v>2.1551724137931494E-3</v>
      </c>
      <c r="J1440" s="50">
        <f>IF($B1440&gt;=Input!$C$22,100,"n.m.")</f>
        <v>100</v>
      </c>
    </row>
    <row r="1441" spans="2:10" x14ac:dyDescent="0.15">
      <c r="B1441" s="33">
        <f t="shared" si="68"/>
        <v>42773</v>
      </c>
      <c r="C1441" s="160">
        <v>164</v>
      </c>
      <c r="D1441" s="44">
        <f>IF($B1441&lt;Input!$C$22,"n.m.",IF($B1441=Input!$C$22,100,100*(1+(C1441/INDEX(C$18:C$1845,MATCH(Input!$C$22,$B$18:$B$1845,0))-1))))</f>
        <v>164</v>
      </c>
      <c r="E1441" s="52">
        <f t="shared" si="67"/>
        <v>6.1349693251533388E-3</v>
      </c>
      <c r="F1441" s="164">
        <v>449044</v>
      </c>
      <c r="G1441" s="163">
        <v>4640</v>
      </c>
      <c r="H1441" s="48">
        <f>IF($B1441&lt;Input!$C$22,"n.m.",IF($B1441=Input!$C$22,100,100*(1+(G1441/INDEX(G$18:G$1845,MATCH(Input!$C$22,$B$18:$B$1845,0))-1))))</f>
        <v>115.99999999999999</v>
      </c>
      <c r="I1441" s="46">
        <f t="shared" si="66"/>
        <v>2.1598272138227959E-3</v>
      </c>
      <c r="J1441" s="50">
        <f>IF($B1441&gt;=Input!$C$22,100,"n.m.")</f>
        <v>100</v>
      </c>
    </row>
    <row r="1442" spans="2:10" x14ac:dyDescent="0.15">
      <c r="B1442" s="33">
        <f t="shared" si="68"/>
        <v>42772</v>
      </c>
      <c r="C1442" s="160">
        <v>163</v>
      </c>
      <c r="D1442" s="44">
        <f>IF($B1442&lt;Input!$C$22,"n.m.",IF($B1442=Input!$C$22,100,100*(1+(C1442/INDEX(C$18:C$1845,MATCH(Input!$C$22,$B$18:$B$1845,0))-1))))</f>
        <v>163</v>
      </c>
      <c r="E1442" s="52">
        <f t="shared" si="67"/>
        <v>6.1728395061728669E-3</v>
      </c>
      <c r="F1442" s="164">
        <v>450106</v>
      </c>
      <c r="G1442" s="163">
        <v>4630</v>
      </c>
      <c r="H1442" s="48">
        <f>IF($B1442&lt;Input!$C$22,"n.m.",IF($B1442=Input!$C$22,100,100*(1+(G1442/INDEX(G$18:G$1845,MATCH(Input!$C$22,$B$18:$B$1845,0))-1))))</f>
        <v>115.75</v>
      </c>
      <c r="I1442" s="46">
        <f t="shared" si="66"/>
        <v>2.1645021645022577E-3</v>
      </c>
      <c r="J1442" s="50">
        <f>IF($B1442&gt;=Input!$C$22,100,"n.m.")</f>
        <v>100</v>
      </c>
    </row>
    <row r="1443" spans="2:10" x14ac:dyDescent="0.15">
      <c r="B1443" s="33">
        <f t="shared" si="68"/>
        <v>42771</v>
      </c>
      <c r="C1443" s="160">
        <v>162</v>
      </c>
      <c r="D1443" s="44">
        <f>IF($B1443&lt;Input!$C$22,"n.m.",IF($B1443=Input!$C$22,100,100*(1+(C1443/INDEX(C$18:C$1845,MATCH(Input!$C$22,$B$18:$B$1845,0))-1))))</f>
        <v>162</v>
      </c>
      <c r="E1443" s="52">
        <f t="shared" si="67"/>
        <v>6.2111801242235032E-3</v>
      </c>
      <c r="F1443" s="164">
        <v>467561</v>
      </c>
      <c r="G1443" s="163">
        <v>4620</v>
      </c>
      <c r="H1443" s="48">
        <f>IF($B1443&lt;Input!$C$22,"n.m.",IF($B1443=Input!$C$22,100,100*(1+(G1443/INDEX(G$18:G$1845,MATCH(Input!$C$22,$B$18:$B$1845,0))-1))))</f>
        <v>115.5</v>
      </c>
      <c r="I1443" s="46">
        <f t="shared" si="66"/>
        <v>2.1691973969630851E-3</v>
      </c>
      <c r="J1443" s="50">
        <f>IF($B1443&gt;=Input!$C$22,100,"n.m.")</f>
        <v>100</v>
      </c>
    </row>
    <row r="1444" spans="2:10" x14ac:dyDescent="0.15">
      <c r="B1444" s="33">
        <f t="shared" si="68"/>
        <v>42770</v>
      </c>
      <c r="C1444" s="160">
        <v>161</v>
      </c>
      <c r="D1444" s="44">
        <f>IF($B1444&lt;Input!$C$22,"n.m.",IF($B1444=Input!$C$22,100,100*(1+(C1444/INDEX(C$18:C$1845,MATCH(Input!$C$22,$B$18:$B$1845,0))-1))))</f>
        <v>161</v>
      </c>
      <c r="E1444" s="52">
        <f t="shared" si="67"/>
        <v>6.2500000000000888E-3</v>
      </c>
      <c r="F1444" s="164">
        <v>365381</v>
      </c>
      <c r="G1444" s="163">
        <v>4610</v>
      </c>
      <c r="H1444" s="48">
        <f>IF($B1444&lt;Input!$C$22,"n.m.",IF($B1444=Input!$C$22,100,100*(1+(G1444/INDEX(G$18:G$1845,MATCH(Input!$C$22,$B$18:$B$1845,0))-1))))</f>
        <v>115.25000000000001</v>
      </c>
      <c r="I1444" s="46">
        <f t="shared" si="66"/>
        <v>2.1739130434783593E-3</v>
      </c>
      <c r="J1444" s="50">
        <f>IF($B1444&gt;=Input!$C$22,100,"n.m.")</f>
        <v>100</v>
      </c>
    </row>
    <row r="1445" spans="2:10" x14ac:dyDescent="0.15">
      <c r="B1445" s="33">
        <f t="shared" si="68"/>
        <v>42769</v>
      </c>
      <c r="C1445" s="160">
        <v>160</v>
      </c>
      <c r="D1445" s="44">
        <f>IF($B1445&lt;Input!$C$22,"n.m.",IF($B1445=Input!$C$22,100,100*(1+(C1445/INDEX(C$18:C$1845,MATCH(Input!$C$22,$B$18:$B$1845,0))-1))))</f>
        <v>160</v>
      </c>
      <c r="E1445" s="52">
        <f t="shared" si="67"/>
        <v>6.2893081761006275E-3</v>
      </c>
      <c r="F1445" s="164">
        <v>415956</v>
      </c>
      <c r="G1445" s="163">
        <v>4600</v>
      </c>
      <c r="H1445" s="48">
        <f>IF($B1445&lt;Input!$C$22,"n.m.",IF($B1445=Input!$C$22,100,100*(1+(G1445/INDEX(G$18:G$1845,MATCH(Input!$C$22,$B$18:$B$1845,0))-1))))</f>
        <v>114.99999999999999</v>
      </c>
      <c r="I1445" s="46">
        <f t="shared" si="66"/>
        <v>2.1786492374726851E-3</v>
      </c>
      <c r="J1445" s="50">
        <f>IF($B1445&gt;=Input!$C$22,100,"n.m.")</f>
        <v>100</v>
      </c>
    </row>
    <row r="1446" spans="2:10" x14ac:dyDescent="0.15">
      <c r="B1446" s="33">
        <f t="shared" si="68"/>
        <v>42768</v>
      </c>
      <c r="C1446" s="160">
        <v>159</v>
      </c>
      <c r="D1446" s="44">
        <f>IF($B1446&lt;Input!$C$22,"n.m.",IF($B1446=Input!$C$22,100,100*(1+(C1446/INDEX(C$18:C$1845,MATCH(Input!$C$22,$B$18:$B$1845,0))-1))))</f>
        <v>159</v>
      </c>
      <c r="E1446" s="52">
        <f t="shared" si="67"/>
        <v>6.3291139240506666E-3</v>
      </c>
      <c r="F1446" s="164">
        <v>332738</v>
      </c>
      <c r="G1446" s="163">
        <v>4590</v>
      </c>
      <c r="H1446" s="48">
        <f>IF($B1446&lt;Input!$C$22,"n.m.",IF($B1446=Input!$C$22,100,100*(1+(G1446/INDEX(G$18:G$1845,MATCH(Input!$C$22,$B$18:$B$1845,0))-1))))</f>
        <v>114.75</v>
      </c>
      <c r="I1446" s="46">
        <f t="shared" si="66"/>
        <v>2.1834061135370675E-3</v>
      </c>
      <c r="J1446" s="50">
        <f>IF($B1446&gt;=Input!$C$22,100,"n.m.")</f>
        <v>100</v>
      </c>
    </row>
    <row r="1447" spans="2:10" x14ac:dyDescent="0.15">
      <c r="B1447" s="33">
        <f t="shared" si="68"/>
        <v>42767</v>
      </c>
      <c r="C1447" s="160">
        <v>158</v>
      </c>
      <c r="D1447" s="44">
        <f>IF($B1447&lt;Input!$C$22,"n.m.",IF($B1447=Input!$C$22,100,100*(1+(C1447/INDEX(C$18:C$1845,MATCH(Input!$C$22,$B$18:$B$1845,0))-1))))</f>
        <v>158</v>
      </c>
      <c r="E1447" s="52">
        <f t="shared" si="67"/>
        <v>6.3694267515923553E-3</v>
      </c>
      <c r="F1447" s="164">
        <v>212156</v>
      </c>
      <c r="G1447" s="163">
        <v>4580</v>
      </c>
      <c r="H1447" s="48">
        <f>IF($B1447&lt;Input!$C$22,"n.m.",IF($B1447=Input!$C$22,100,100*(1+(G1447/INDEX(G$18:G$1845,MATCH(Input!$C$22,$B$18:$B$1845,0))-1))))</f>
        <v>114.5</v>
      </c>
      <c r="I1447" s="46">
        <f t="shared" si="66"/>
        <v>2.1881838074397919E-3</v>
      </c>
      <c r="J1447" s="50">
        <f>IF($B1447&gt;=Input!$C$22,100,"n.m.")</f>
        <v>100</v>
      </c>
    </row>
    <row r="1448" spans="2:10" x14ac:dyDescent="0.15">
      <c r="B1448" s="33">
        <f t="shared" si="68"/>
        <v>42766</v>
      </c>
      <c r="C1448" s="160">
        <v>157</v>
      </c>
      <c r="D1448" s="44">
        <f>IF($B1448&lt;Input!$C$22,"n.m.",IF($B1448=Input!$C$22,100,100*(1+(C1448/INDEX(C$18:C$1845,MATCH(Input!$C$22,$B$18:$B$1845,0))-1))))</f>
        <v>157</v>
      </c>
      <c r="E1448" s="52">
        <f t="shared" si="67"/>
        <v>6.4102564102563875E-3</v>
      </c>
      <c r="F1448" s="164">
        <v>469992</v>
      </c>
      <c r="G1448" s="163">
        <v>4570</v>
      </c>
      <c r="H1448" s="48">
        <f>IF($B1448&lt;Input!$C$22,"n.m.",IF($B1448=Input!$C$22,100,100*(1+(G1448/INDEX(G$18:G$1845,MATCH(Input!$C$22,$B$18:$B$1845,0))-1))))</f>
        <v>114.25</v>
      </c>
      <c r="I1448" s="46">
        <f t="shared" si="66"/>
        <v>2.1929824561404132E-3</v>
      </c>
      <c r="J1448" s="50">
        <f>IF($B1448&gt;=Input!$C$22,100,"n.m.")</f>
        <v>100</v>
      </c>
    </row>
    <row r="1449" spans="2:10" x14ac:dyDescent="0.15">
      <c r="B1449" s="33">
        <f t="shared" si="68"/>
        <v>42765</v>
      </c>
      <c r="C1449" s="160">
        <v>156</v>
      </c>
      <c r="D1449" s="44">
        <f>IF($B1449&lt;Input!$C$22,"n.m.",IF($B1449=Input!$C$22,100,100*(1+(C1449/INDEX(C$18:C$1845,MATCH(Input!$C$22,$B$18:$B$1845,0))-1))))</f>
        <v>156</v>
      </c>
      <c r="E1449" s="52">
        <f t="shared" si="67"/>
        <v>6.4516129032257119E-3</v>
      </c>
      <c r="F1449" s="164">
        <v>459293</v>
      </c>
      <c r="G1449" s="163">
        <v>4560</v>
      </c>
      <c r="H1449" s="48">
        <f>IF($B1449&lt;Input!$C$22,"n.m.",IF($B1449=Input!$C$22,100,100*(1+(G1449/INDEX(G$18:G$1845,MATCH(Input!$C$22,$B$18:$B$1845,0))-1))))</f>
        <v>113.99999999999999</v>
      </c>
      <c r="I1449" s="46">
        <f t="shared" si="66"/>
        <v>2.19780219780219E-3</v>
      </c>
      <c r="J1449" s="50">
        <f>IF($B1449&gt;=Input!$C$22,100,"n.m.")</f>
        <v>100</v>
      </c>
    </row>
    <row r="1450" spans="2:10" x14ac:dyDescent="0.15">
      <c r="B1450" s="33">
        <f t="shared" si="68"/>
        <v>42764</v>
      </c>
      <c r="C1450" s="160">
        <v>155</v>
      </c>
      <c r="D1450" s="44">
        <f>IF($B1450&lt;Input!$C$22,"n.m.",IF($B1450=Input!$C$22,100,100*(1+(C1450/INDEX(C$18:C$1845,MATCH(Input!$C$22,$B$18:$B$1845,0))-1))))</f>
        <v>155</v>
      </c>
      <c r="E1450" s="52">
        <f t="shared" si="67"/>
        <v>6.4935064935065512E-3</v>
      </c>
      <c r="F1450" s="164">
        <v>272396</v>
      </c>
      <c r="G1450" s="163">
        <v>4550</v>
      </c>
      <c r="H1450" s="48">
        <f>IF($B1450&lt;Input!$C$22,"n.m.",IF($B1450=Input!$C$22,100,100*(1+(G1450/INDEX(G$18:G$1845,MATCH(Input!$C$22,$B$18:$B$1845,0))-1))))</f>
        <v>113.75</v>
      </c>
      <c r="I1450" s="46">
        <f t="shared" si="66"/>
        <v>2.2026431718060735E-3</v>
      </c>
      <c r="J1450" s="50">
        <f>IF($B1450&gt;=Input!$C$22,100,"n.m.")</f>
        <v>100</v>
      </c>
    </row>
    <row r="1451" spans="2:10" x14ac:dyDescent="0.15">
      <c r="B1451" s="33">
        <f t="shared" si="68"/>
        <v>42763</v>
      </c>
      <c r="C1451" s="160">
        <v>154</v>
      </c>
      <c r="D1451" s="44">
        <f>IF($B1451&lt;Input!$C$22,"n.m.",IF($B1451=Input!$C$22,100,100*(1+(C1451/INDEX(C$18:C$1845,MATCH(Input!$C$22,$B$18:$B$1845,0))-1))))</f>
        <v>154</v>
      </c>
      <c r="E1451" s="52">
        <f t="shared" si="67"/>
        <v>6.5359477124182774E-3</v>
      </c>
      <c r="F1451" s="164">
        <v>205708</v>
      </c>
      <c r="G1451" s="163">
        <v>4540</v>
      </c>
      <c r="H1451" s="48">
        <f>IF($B1451&lt;Input!$C$22,"n.m.",IF($B1451=Input!$C$22,100,100*(1+(G1451/INDEX(G$18:G$1845,MATCH(Input!$C$22,$B$18:$B$1845,0))-1))))</f>
        <v>113.5</v>
      </c>
      <c r="I1451" s="46">
        <f t="shared" si="66"/>
        <v>2.2075055187638082E-3</v>
      </c>
      <c r="J1451" s="50">
        <f>IF($B1451&gt;=Input!$C$22,100,"n.m.")</f>
        <v>100</v>
      </c>
    </row>
    <row r="1452" spans="2:10" x14ac:dyDescent="0.15">
      <c r="B1452" s="33">
        <f t="shared" si="68"/>
        <v>42762</v>
      </c>
      <c r="C1452" s="160">
        <v>153</v>
      </c>
      <c r="D1452" s="44">
        <f>IF($B1452&lt;Input!$C$22,"n.m.",IF($B1452=Input!$C$22,100,100*(1+(C1452/INDEX(C$18:C$1845,MATCH(Input!$C$22,$B$18:$B$1845,0))-1))))</f>
        <v>153</v>
      </c>
      <c r="E1452" s="52">
        <f t="shared" si="67"/>
        <v>6.5789473684210176E-3</v>
      </c>
      <c r="F1452" s="164">
        <v>269346</v>
      </c>
      <c r="G1452" s="163">
        <v>4530</v>
      </c>
      <c r="H1452" s="48">
        <f>IF($B1452&lt;Input!$C$22,"n.m.",IF($B1452=Input!$C$22,100,100*(1+(G1452/INDEX(G$18:G$1845,MATCH(Input!$C$22,$B$18:$B$1845,0))-1))))</f>
        <v>113.25</v>
      </c>
      <c r="I1452" s="46">
        <f t="shared" si="66"/>
        <v>2.2123893805310324E-3</v>
      </c>
      <c r="J1452" s="50">
        <f>IF($B1452&gt;=Input!$C$22,100,"n.m.")</f>
        <v>100</v>
      </c>
    </row>
    <row r="1453" spans="2:10" x14ac:dyDescent="0.15">
      <c r="B1453" s="33">
        <f t="shared" si="68"/>
        <v>42761</v>
      </c>
      <c r="C1453" s="160">
        <v>152</v>
      </c>
      <c r="D1453" s="44">
        <f>IF($B1453&lt;Input!$C$22,"n.m.",IF($B1453=Input!$C$22,100,100*(1+(C1453/INDEX(C$18:C$1845,MATCH(Input!$C$22,$B$18:$B$1845,0))-1))))</f>
        <v>152</v>
      </c>
      <c r="E1453" s="52">
        <f t="shared" si="67"/>
        <v>6.6225165562914245E-3</v>
      </c>
      <c r="F1453" s="164">
        <v>265089</v>
      </c>
      <c r="G1453" s="163">
        <v>4520</v>
      </c>
      <c r="H1453" s="48">
        <f>IF($B1453&lt;Input!$C$22,"n.m.",IF($B1453=Input!$C$22,100,100*(1+(G1453/INDEX(G$18:G$1845,MATCH(Input!$C$22,$B$18:$B$1845,0))-1))))</f>
        <v>112.99999999999999</v>
      </c>
      <c r="I1453" s="46">
        <f t="shared" si="66"/>
        <v>2.2172949002217113E-3</v>
      </c>
      <c r="J1453" s="50">
        <f>IF($B1453&gt;=Input!$C$22,100,"n.m.")</f>
        <v>100</v>
      </c>
    </row>
    <row r="1454" spans="2:10" x14ac:dyDescent="0.15">
      <c r="B1454" s="33">
        <f t="shared" si="68"/>
        <v>42760</v>
      </c>
      <c r="C1454" s="160">
        <v>151</v>
      </c>
      <c r="D1454" s="44">
        <f>IF($B1454&lt;Input!$C$22,"n.m.",IF($B1454=Input!$C$22,100,100*(1+(C1454/INDEX(C$18:C$1845,MATCH(Input!$C$22,$B$18:$B$1845,0))-1))))</f>
        <v>151</v>
      </c>
      <c r="E1454" s="52">
        <f t="shared" si="67"/>
        <v>6.6666666666665986E-3</v>
      </c>
      <c r="F1454" s="164">
        <v>486883</v>
      </c>
      <c r="G1454" s="163">
        <v>4510</v>
      </c>
      <c r="H1454" s="48">
        <f>IF($B1454&lt;Input!$C$22,"n.m.",IF($B1454=Input!$C$22,100,100*(1+(G1454/INDEX(G$18:G$1845,MATCH(Input!$C$22,$B$18:$B$1845,0))-1))))</f>
        <v>112.75</v>
      </c>
      <c r="I1454" s="46">
        <f t="shared" si="66"/>
        <v>2.2222222222221255E-3</v>
      </c>
      <c r="J1454" s="50">
        <f>IF($B1454&gt;=Input!$C$22,100,"n.m.")</f>
        <v>100</v>
      </c>
    </row>
    <row r="1455" spans="2:10" x14ac:dyDescent="0.15">
      <c r="B1455" s="33">
        <f t="shared" si="68"/>
        <v>42759</v>
      </c>
      <c r="C1455" s="160">
        <v>150</v>
      </c>
      <c r="D1455" s="44">
        <f>IF($B1455&lt;Input!$C$22,"n.m.",IF($B1455=Input!$C$22,100,100*(1+(C1455/INDEX(C$18:C$1845,MATCH(Input!$C$22,$B$18:$B$1845,0))-1))))</f>
        <v>150</v>
      </c>
      <c r="E1455" s="52">
        <f t="shared" si="67"/>
        <v>6.7114093959732557E-3</v>
      </c>
      <c r="F1455" s="164">
        <v>405033</v>
      </c>
      <c r="G1455" s="163">
        <v>4500</v>
      </c>
      <c r="H1455" s="48">
        <f>IF($B1455&lt;Input!$C$22,"n.m.",IF($B1455=Input!$C$22,100,100*(1+(G1455/INDEX(G$18:G$1845,MATCH(Input!$C$22,$B$18:$B$1845,0))-1))))</f>
        <v>112.5</v>
      </c>
      <c r="I1455" s="46">
        <f t="shared" si="66"/>
        <v>2.2271714922048602E-3</v>
      </c>
      <c r="J1455" s="50">
        <f>IF($B1455&gt;=Input!$C$22,100,"n.m.")</f>
        <v>100</v>
      </c>
    </row>
    <row r="1456" spans="2:10" x14ac:dyDescent="0.15">
      <c r="B1456" s="33">
        <f t="shared" si="68"/>
        <v>42758</v>
      </c>
      <c r="C1456" s="160">
        <v>149</v>
      </c>
      <c r="D1456" s="44">
        <f>IF($B1456&lt;Input!$C$22,"n.m.",IF($B1456=Input!$C$22,100,100*(1+(C1456/INDEX(C$18:C$1845,MATCH(Input!$C$22,$B$18:$B$1845,0))-1))))</f>
        <v>149</v>
      </c>
      <c r="E1456" s="52">
        <f t="shared" si="67"/>
        <v>6.7567567567567988E-3</v>
      </c>
      <c r="F1456" s="164">
        <v>328733</v>
      </c>
      <c r="G1456" s="163">
        <v>4490</v>
      </c>
      <c r="H1456" s="48">
        <f>IF($B1456&lt;Input!$C$22,"n.m.",IF($B1456=Input!$C$22,100,100*(1+(G1456/INDEX(G$18:G$1845,MATCH(Input!$C$22,$B$18:$B$1845,0))-1))))</f>
        <v>112.25</v>
      </c>
      <c r="I1456" s="46">
        <f t="shared" si="66"/>
        <v>2.2321428571427937E-3</v>
      </c>
      <c r="J1456" s="50">
        <f>IF($B1456&gt;=Input!$C$22,100,"n.m.")</f>
        <v>100</v>
      </c>
    </row>
    <row r="1457" spans="2:10" x14ac:dyDescent="0.15">
      <c r="B1457" s="33">
        <f t="shared" si="68"/>
        <v>42757</v>
      </c>
      <c r="C1457" s="160">
        <v>148</v>
      </c>
      <c r="D1457" s="44">
        <f>IF($B1457&lt;Input!$C$22,"n.m.",IF($B1457=Input!$C$22,100,100*(1+(C1457/INDEX(C$18:C$1845,MATCH(Input!$C$22,$B$18:$B$1845,0))-1))))</f>
        <v>148</v>
      </c>
      <c r="E1457" s="52">
        <f t="shared" si="67"/>
        <v>6.8027210884353817E-3</v>
      </c>
      <c r="F1457" s="164">
        <v>438233</v>
      </c>
      <c r="G1457" s="163">
        <v>4480</v>
      </c>
      <c r="H1457" s="48">
        <f>IF($B1457&lt;Input!$C$22,"n.m.",IF($B1457=Input!$C$22,100,100*(1+(G1457/INDEX(G$18:G$1845,MATCH(Input!$C$22,$B$18:$B$1845,0))-1))))</f>
        <v>112.00000000000001</v>
      </c>
      <c r="I1457" s="46">
        <f t="shared" si="66"/>
        <v>2.2371364653244186E-3</v>
      </c>
      <c r="J1457" s="50">
        <f>IF($B1457&gt;=Input!$C$22,100,"n.m.")</f>
        <v>100</v>
      </c>
    </row>
    <row r="1458" spans="2:10" x14ac:dyDescent="0.15">
      <c r="B1458" s="33">
        <f t="shared" si="68"/>
        <v>42756</v>
      </c>
      <c r="C1458" s="160">
        <v>147</v>
      </c>
      <c r="D1458" s="44">
        <f>IF($B1458&lt;Input!$C$22,"n.m.",IF($B1458=Input!$C$22,100,100*(1+(C1458/INDEX(C$18:C$1845,MATCH(Input!$C$22,$B$18:$B$1845,0))-1))))</f>
        <v>147</v>
      </c>
      <c r="E1458" s="52">
        <f t="shared" si="67"/>
        <v>6.8493150684931781E-3</v>
      </c>
      <c r="F1458" s="164">
        <v>467371</v>
      </c>
      <c r="G1458" s="163">
        <v>4470</v>
      </c>
      <c r="H1458" s="48">
        <f>IF($B1458&lt;Input!$C$22,"n.m.",IF($B1458=Input!$C$22,100,100*(1+(G1458/INDEX(G$18:G$1845,MATCH(Input!$C$22,$B$18:$B$1845,0))-1))))</f>
        <v>111.75</v>
      </c>
      <c r="I1458" s="46">
        <f t="shared" si="66"/>
        <v>2.2421524663676085E-3</v>
      </c>
      <c r="J1458" s="50">
        <f>IF($B1458&gt;=Input!$C$22,100,"n.m.")</f>
        <v>100</v>
      </c>
    </row>
    <row r="1459" spans="2:10" x14ac:dyDescent="0.15">
      <c r="B1459" s="33">
        <f t="shared" si="68"/>
        <v>42755</v>
      </c>
      <c r="C1459" s="160">
        <v>146</v>
      </c>
      <c r="D1459" s="44">
        <f>IF($B1459&lt;Input!$C$22,"n.m.",IF($B1459=Input!$C$22,100,100*(1+(C1459/INDEX(C$18:C$1845,MATCH(Input!$C$22,$B$18:$B$1845,0))-1))))</f>
        <v>146</v>
      </c>
      <c r="E1459" s="52">
        <f t="shared" si="67"/>
        <v>6.8965517241379448E-3</v>
      </c>
      <c r="F1459" s="164">
        <v>453782</v>
      </c>
      <c r="G1459" s="163">
        <v>4460</v>
      </c>
      <c r="H1459" s="48">
        <f>IF($B1459&lt;Input!$C$22,"n.m.",IF($B1459=Input!$C$22,100,100*(1+(G1459/INDEX(G$18:G$1845,MATCH(Input!$C$22,$B$18:$B$1845,0))-1))))</f>
        <v>111.5</v>
      </c>
      <c r="I1459" s="46">
        <f t="shared" si="66"/>
        <v>2.2471910112360494E-3</v>
      </c>
      <c r="J1459" s="50">
        <f>IF($B1459&gt;=Input!$C$22,100,"n.m.")</f>
        <v>100</v>
      </c>
    </row>
    <row r="1460" spans="2:10" x14ac:dyDescent="0.15">
      <c r="B1460" s="33">
        <f t="shared" si="68"/>
        <v>42754</v>
      </c>
      <c r="C1460" s="160">
        <v>145</v>
      </c>
      <c r="D1460" s="44">
        <f>IF($B1460&lt;Input!$C$22,"n.m.",IF($B1460=Input!$C$22,100,100*(1+(C1460/INDEX(C$18:C$1845,MATCH(Input!$C$22,$B$18:$B$1845,0))-1))))</f>
        <v>145</v>
      </c>
      <c r="E1460" s="52">
        <f t="shared" si="67"/>
        <v>6.9444444444444198E-3</v>
      </c>
      <c r="F1460" s="164">
        <v>410054</v>
      </c>
      <c r="G1460" s="163">
        <v>4450</v>
      </c>
      <c r="H1460" s="48">
        <f>IF($B1460&lt;Input!$C$22,"n.m.",IF($B1460=Input!$C$22,100,100*(1+(G1460/INDEX(G$18:G$1845,MATCH(Input!$C$22,$B$18:$B$1845,0))-1))))</f>
        <v>111.25</v>
      </c>
      <c r="I1460" s="46">
        <f t="shared" si="66"/>
        <v>2.2522522522523403E-3</v>
      </c>
      <c r="J1460" s="50">
        <f>IF($B1460&gt;=Input!$C$22,100,"n.m.")</f>
        <v>100</v>
      </c>
    </row>
    <row r="1461" spans="2:10" x14ac:dyDescent="0.15">
      <c r="B1461" s="33">
        <f t="shared" si="68"/>
        <v>42753</v>
      </c>
      <c r="C1461" s="160">
        <v>144</v>
      </c>
      <c r="D1461" s="44">
        <f>IF($B1461&lt;Input!$C$22,"n.m.",IF($B1461=Input!$C$22,100,100*(1+(C1461/INDEX(C$18:C$1845,MATCH(Input!$C$22,$B$18:$B$1845,0))-1))))</f>
        <v>144</v>
      </c>
      <c r="E1461" s="52">
        <f t="shared" si="67"/>
        <v>6.9930069930070893E-3</v>
      </c>
      <c r="F1461" s="164">
        <v>396174</v>
      </c>
      <c r="G1461" s="163">
        <v>4440</v>
      </c>
      <c r="H1461" s="48">
        <f>IF($B1461&lt;Input!$C$22,"n.m.",IF($B1461=Input!$C$22,100,100*(1+(G1461/INDEX(G$18:G$1845,MATCH(Input!$C$22,$B$18:$B$1845,0))-1))))</f>
        <v>111.00000000000001</v>
      </c>
      <c r="I1461" s="46">
        <f t="shared" si="66"/>
        <v>2.2573363431150906E-3</v>
      </c>
      <c r="J1461" s="50">
        <f>IF($B1461&gt;=Input!$C$22,100,"n.m.")</f>
        <v>100</v>
      </c>
    </row>
    <row r="1462" spans="2:10" x14ac:dyDescent="0.15">
      <c r="B1462" s="33">
        <f t="shared" si="68"/>
        <v>42752</v>
      </c>
      <c r="C1462" s="160">
        <v>143</v>
      </c>
      <c r="D1462" s="44">
        <f>IF($B1462&lt;Input!$C$22,"n.m.",IF($B1462=Input!$C$22,100,100*(1+(C1462/INDEX(C$18:C$1845,MATCH(Input!$C$22,$B$18:$B$1845,0))-1))))</f>
        <v>143</v>
      </c>
      <c r="E1462" s="52">
        <f t="shared" si="67"/>
        <v>7.0422535211267512E-3</v>
      </c>
      <c r="F1462" s="164">
        <v>388848</v>
      </c>
      <c r="G1462" s="163">
        <v>4430</v>
      </c>
      <c r="H1462" s="48">
        <f>IF($B1462&lt;Input!$C$22,"n.m.",IF($B1462=Input!$C$22,100,100*(1+(G1462/INDEX(G$18:G$1845,MATCH(Input!$C$22,$B$18:$B$1845,0))-1))))</f>
        <v>110.75</v>
      </c>
      <c r="I1462" s="46">
        <f t="shared" si="66"/>
        <v>2.2624434389140191E-3</v>
      </c>
      <c r="J1462" s="50">
        <f>IF($B1462&gt;=Input!$C$22,100,"n.m.")</f>
        <v>100</v>
      </c>
    </row>
    <row r="1463" spans="2:10" x14ac:dyDescent="0.15">
      <c r="B1463" s="33">
        <f t="shared" si="68"/>
        <v>42751</v>
      </c>
      <c r="C1463" s="160">
        <v>142</v>
      </c>
      <c r="D1463" s="44">
        <f>IF($B1463&lt;Input!$C$22,"n.m.",IF($B1463=Input!$C$22,100,100*(1+(C1463/INDEX(C$18:C$1845,MATCH(Input!$C$22,$B$18:$B$1845,0))-1))))</f>
        <v>142</v>
      </c>
      <c r="E1463" s="52">
        <f t="shared" si="67"/>
        <v>7.0921985815601829E-3</v>
      </c>
      <c r="F1463" s="164">
        <v>305692</v>
      </c>
      <c r="G1463" s="163">
        <v>4420</v>
      </c>
      <c r="H1463" s="48">
        <f>IF($B1463&lt;Input!$C$22,"n.m.",IF($B1463=Input!$C$22,100,100*(1+(G1463/INDEX(G$18:G$1845,MATCH(Input!$C$22,$B$18:$B$1845,0))-1))))</f>
        <v>110.5</v>
      </c>
      <c r="I1463" s="46">
        <f t="shared" si="66"/>
        <v>2.2675736961450532E-3</v>
      </c>
      <c r="J1463" s="50">
        <f>IF($B1463&gt;=Input!$C$22,100,"n.m.")</f>
        <v>100</v>
      </c>
    </row>
    <row r="1464" spans="2:10" x14ac:dyDescent="0.15">
      <c r="B1464" s="33">
        <f t="shared" si="68"/>
        <v>42750</v>
      </c>
      <c r="C1464" s="160">
        <v>141</v>
      </c>
      <c r="D1464" s="44">
        <f>IF($B1464&lt;Input!$C$22,"n.m.",IF($B1464=Input!$C$22,100,100*(1+(C1464/INDEX(C$18:C$1845,MATCH(Input!$C$22,$B$18:$B$1845,0))-1))))</f>
        <v>141</v>
      </c>
      <c r="E1464" s="52">
        <f t="shared" si="67"/>
        <v>7.1428571428571175E-3</v>
      </c>
      <c r="F1464" s="164">
        <v>482516</v>
      </c>
      <c r="G1464" s="163">
        <v>4410</v>
      </c>
      <c r="H1464" s="48">
        <f>IF($B1464&lt;Input!$C$22,"n.m.",IF($B1464=Input!$C$22,100,100*(1+(G1464/INDEX(G$18:G$1845,MATCH(Input!$C$22,$B$18:$B$1845,0))-1))))</f>
        <v>110.25</v>
      </c>
      <c r="I1464" s="46">
        <f t="shared" si="66"/>
        <v>2.2727272727272041E-3</v>
      </c>
      <c r="J1464" s="50">
        <f>IF($B1464&gt;=Input!$C$22,100,"n.m.")</f>
        <v>100</v>
      </c>
    </row>
    <row r="1465" spans="2:10" x14ac:dyDescent="0.15">
      <c r="B1465" s="33">
        <f t="shared" si="68"/>
        <v>42749</v>
      </c>
      <c r="C1465" s="160">
        <v>140</v>
      </c>
      <c r="D1465" s="44">
        <f>IF($B1465&lt;Input!$C$22,"n.m.",IF($B1465=Input!$C$22,100,100*(1+(C1465/INDEX(C$18:C$1845,MATCH(Input!$C$22,$B$18:$B$1845,0))-1))))</f>
        <v>140</v>
      </c>
      <c r="E1465" s="52">
        <f t="shared" si="67"/>
        <v>7.194244604316502E-3</v>
      </c>
      <c r="F1465" s="164">
        <v>273420</v>
      </c>
      <c r="G1465" s="163">
        <v>4400</v>
      </c>
      <c r="H1465" s="48">
        <f>IF($B1465&lt;Input!$C$22,"n.m.",IF($B1465=Input!$C$22,100,100*(1+(G1465/INDEX(G$18:G$1845,MATCH(Input!$C$22,$B$18:$B$1845,0))-1))))</f>
        <v>110.00000000000001</v>
      </c>
      <c r="I1465" s="46">
        <f t="shared" si="66"/>
        <v>2.277904328018332E-3</v>
      </c>
      <c r="J1465" s="50">
        <f>IF($B1465&gt;=Input!$C$22,100,"n.m.")</f>
        <v>100</v>
      </c>
    </row>
    <row r="1466" spans="2:10" x14ac:dyDescent="0.15">
      <c r="B1466" s="33">
        <f t="shared" si="68"/>
        <v>42748</v>
      </c>
      <c r="C1466" s="160">
        <v>139</v>
      </c>
      <c r="D1466" s="44">
        <f>IF($B1466&lt;Input!$C$22,"n.m.",IF($B1466=Input!$C$22,100,100*(1+(C1466/INDEX(C$18:C$1845,MATCH(Input!$C$22,$B$18:$B$1845,0))-1))))</f>
        <v>139</v>
      </c>
      <c r="E1466" s="52">
        <f t="shared" si="67"/>
        <v>7.2463768115942351E-3</v>
      </c>
      <c r="F1466" s="164">
        <v>229618</v>
      </c>
      <c r="G1466" s="163">
        <v>4390</v>
      </c>
      <c r="H1466" s="48">
        <f>IF($B1466&lt;Input!$C$22,"n.m.",IF($B1466=Input!$C$22,100,100*(1+(G1466/INDEX(G$18:G$1845,MATCH(Input!$C$22,$B$18:$B$1845,0))-1))))</f>
        <v>109.74999999999999</v>
      </c>
      <c r="I1466" s="46">
        <f t="shared" si="66"/>
        <v>2.2831050228311334E-3</v>
      </c>
      <c r="J1466" s="50">
        <f>IF($B1466&gt;=Input!$C$22,100,"n.m.")</f>
        <v>100</v>
      </c>
    </row>
    <row r="1467" spans="2:10" x14ac:dyDescent="0.15">
      <c r="B1467" s="33">
        <f t="shared" si="68"/>
        <v>42747</v>
      </c>
      <c r="C1467" s="160">
        <v>138</v>
      </c>
      <c r="D1467" s="44">
        <f>IF($B1467&lt;Input!$C$22,"n.m.",IF($B1467=Input!$C$22,100,100*(1+(C1467/INDEX(C$18:C$1845,MATCH(Input!$C$22,$B$18:$B$1845,0))-1))))</f>
        <v>138</v>
      </c>
      <c r="E1467" s="52">
        <f t="shared" si="67"/>
        <v>7.2992700729928028E-3</v>
      </c>
      <c r="F1467" s="164">
        <v>302265</v>
      </c>
      <c r="G1467" s="163">
        <v>4380</v>
      </c>
      <c r="H1467" s="48">
        <f>IF($B1467&lt;Input!$C$22,"n.m.",IF($B1467=Input!$C$22,100,100*(1+(G1467/INDEX(G$18:G$1845,MATCH(Input!$C$22,$B$18:$B$1845,0))-1))))</f>
        <v>109.5</v>
      </c>
      <c r="I1467" s="46">
        <f t="shared" si="66"/>
        <v>2.2883295194509046E-3</v>
      </c>
      <c r="J1467" s="50">
        <f>IF($B1467&gt;=Input!$C$22,100,"n.m.")</f>
        <v>100</v>
      </c>
    </row>
    <row r="1468" spans="2:10" x14ac:dyDescent="0.15">
      <c r="B1468" s="33">
        <f t="shared" si="68"/>
        <v>42746</v>
      </c>
      <c r="C1468" s="160">
        <v>137</v>
      </c>
      <c r="D1468" s="44">
        <f>IF($B1468&lt;Input!$C$22,"n.m.",IF($B1468=Input!$C$22,100,100*(1+(C1468/INDEX(C$18:C$1845,MATCH(Input!$C$22,$B$18:$B$1845,0))-1))))</f>
        <v>137</v>
      </c>
      <c r="E1468" s="52">
        <f t="shared" si="67"/>
        <v>7.3529411764705621E-3</v>
      </c>
      <c r="F1468" s="164">
        <v>474465</v>
      </c>
      <c r="G1468" s="163">
        <v>4370</v>
      </c>
      <c r="H1468" s="48">
        <f>IF($B1468&lt;Input!$C$22,"n.m.",IF($B1468=Input!$C$22,100,100*(1+(G1468/INDEX(G$18:G$1845,MATCH(Input!$C$22,$B$18:$B$1845,0))-1))))</f>
        <v>109.25</v>
      </c>
      <c r="I1468" s="46">
        <f t="shared" si="66"/>
        <v>2.2935779816513069E-3</v>
      </c>
      <c r="J1468" s="50">
        <f>IF($B1468&gt;=Input!$C$22,100,"n.m.")</f>
        <v>100</v>
      </c>
    </row>
    <row r="1469" spans="2:10" x14ac:dyDescent="0.15">
      <c r="B1469" s="33">
        <f t="shared" si="68"/>
        <v>42745</v>
      </c>
      <c r="C1469" s="160">
        <v>136</v>
      </c>
      <c r="D1469" s="44">
        <f>IF($B1469&lt;Input!$C$22,"n.m.",IF($B1469=Input!$C$22,100,100*(1+(C1469/INDEX(C$18:C$1845,MATCH(Input!$C$22,$B$18:$B$1845,0))-1))))</f>
        <v>136</v>
      </c>
      <c r="E1469" s="52">
        <f t="shared" si="67"/>
        <v>7.4074074074073071E-3</v>
      </c>
      <c r="F1469" s="164">
        <v>213898</v>
      </c>
      <c r="G1469" s="163">
        <v>4360</v>
      </c>
      <c r="H1469" s="48">
        <f>IF($B1469&lt;Input!$C$22,"n.m.",IF($B1469=Input!$C$22,100,100*(1+(G1469/INDEX(G$18:G$1845,MATCH(Input!$C$22,$B$18:$B$1845,0))-1))))</f>
        <v>109.00000000000001</v>
      </c>
      <c r="I1469" s="46">
        <f t="shared" si="66"/>
        <v>2.2988505747125743E-3</v>
      </c>
      <c r="J1469" s="50">
        <f>IF($B1469&gt;=Input!$C$22,100,"n.m.")</f>
        <v>100</v>
      </c>
    </row>
    <row r="1470" spans="2:10" x14ac:dyDescent="0.15">
      <c r="B1470" s="33">
        <f t="shared" si="68"/>
        <v>42744</v>
      </c>
      <c r="C1470" s="160">
        <v>135</v>
      </c>
      <c r="D1470" s="44">
        <f>IF($B1470&lt;Input!$C$22,"n.m.",IF($B1470=Input!$C$22,100,100*(1+(C1470/INDEX(C$18:C$1845,MATCH(Input!$C$22,$B$18:$B$1845,0))-1))))</f>
        <v>135</v>
      </c>
      <c r="E1470" s="52">
        <f t="shared" si="67"/>
        <v>7.4626865671640896E-3</v>
      </c>
      <c r="F1470" s="164">
        <v>486822</v>
      </c>
      <c r="G1470" s="163">
        <v>4350</v>
      </c>
      <c r="H1470" s="48">
        <f>IF($B1470&lt;Input!$C$22,"n.m.",IF($B1470=Input!$C$22,100,100*(1+(G1470/INDEX(G$18:G$1845,MATCH(Input!$C$22,$B$18:$B$1845,0))-1))))</f>
        <v>108.74999999999999</v>
      </c>
      <c r="I1470" s="46">
        <f t="shared" si="66"/>
        <v>2.3041474654377225E-3</v>
      </c>
      <c r="J1470" s="50">
        <f>IF($B1470&gt;=Input!$C$22,100,"n.m.")</f>
        <v>100</v>
      </c>
    </row>
    <row r="1471" spans="2:10" x14ac:dyDescent="0.15">
      <c r="B1471" s="33">
        <f t="shared" si="68"/>
        <v>42743</v>
      </c>
      <c r="C1471" s="160">
        <v>134</v>
      </c>
      <c r="D1471" s="44">
        <f>IF($B1471&lt;Input!$C$22,"n.m.",IF($B1471=Input!$C$22,100,100*(1+(C1471/INDEX(C$18:C$1845,MATCH(Input!$C$22,$B$18:$B$1845,0))-1))))</f>
        <v>134</v>
      </c>
      <c r="E1471" s="52">
        <f t="shared" si="67"/>
        <v>7.5187969924812581E-3</v>
      </c>
      <c r="F1471" s="164">
        <v>467890</v>
      </c>
      <c r="G1471" s="163">
        <v>4340</v>
      </c>
      <c r="H1471" s="48">
        <f>IF($B1471&lt;Input!$C$22,"n.m.",IF($B1471=Input!$C$22,100,100*(1+(G1471/INDEX(G$18:G$1845,MATCH(Input!$C$22,$B$18:$B$1845,0))-1))))</f>
        <v>108.5</v>
      </c>
      <c r="I1471" s="46">
        <f t="shared" si="66"/>
        <v>2.3094688221709792E-3</v>
      </c>
      <c r="J1471" s="50">
        <f>IF($B1471&gt;=Input!$C$22,100,"n.m.")</f>
        <v>100</v>
      </c>
    </row>
    <row r="1472" spans="2:10" x14ac:dyDescent="0.15">
      <c r="B1472" s="33">
        <f t="shared" si="68"/>
        <v>42742</v>
      </c>
      <c r="C1472" s="160">
        <v>133</v>
      </c>
      <c r="D1472" s="44">
        <f>IF($B1472&lt;Input!$C$22,"n.m.",IF($B1472=Input!$C$22,100,100*(1+(C1472/INDEX(C$18:C$1845,MATCH(Input!$C$22,$B$18:$B$1845,0))-1))))</f>
        <v>133</v>
      </c>
      <c r="E1472" s="52">
        <f t="shared" si="67"/>
        <v>7.575757575757569E-3</v>
      </c>
      <c r="F1472" s="164">
        <v>365271</v>
      </c>
      <c r="G1472" s="163">
        <v>4330</v>
      </c>
      <c r="H1472" s="48">
        <f>IF($B1472&lt;Input!$C$22,"n.m.",IF($B1472=Input!$C$22,100,100*(1+(G1472/INDEX(G$18:G$1845,MATCH(Input!$C$22,$B$18:$B$1845,0))-1))))</f>
        <v>108.25</v>
      </c>
      <c r="I1472" s="46">
        <f t="shared" si="66"/>
        <v>2.3148148148148806E-3</v>
      </c>
      <c r="J1472" s="50">
        <f>IF($B1472&gt;=Input!$C$22,100,"n.m.")</f>
        <v>100</v>
      </c>
    </row>
    <row r="1473" spans="2:10" x14ac:dyDescent="0.15">
      <c r="B1473" s="33">
        <f t="shared" si="68"/>
        <v>42741</v>
      </c>
      <c r="C1473" s="160">
        <v>132</v>
      </c>
      <c r="D1473" s="44">
        <f>IF($B1473&lt;Input!$C$22,"n.m.",IF($B1473=Input!$C$22,100,100*(1+(C1473/INDEX(C$18:C$1845,MATCH(Input!$C$22,$B$18:$B$1845,0))-1))))</f>
        <v>132</v>
      </c>
      <c r="E1473" s="52">
        <f t="shared" si="67"/>
        <v>7.6335877862594437E-3</v>
      </c>
      <c r="F1473" s="164">
        <v>268072</v>
      </c>
      <c r="G1473" s="163">
        <v>4320</v>
      </c>
      <c r="H1473" s="48">
        <f>IF($B1473&lt;Input!$C$22,"n.m.",IF($B1473=Input!$C$22,100,100*(1+(G1473/INDEX(G$18:G$1845,MATCH(Input!$C$22,$B$18:$B$1845,0))-1))))</f>
        <v>108</v>
      </c>
      <c r="I1473" s="46">
        <f t="shared" si="66"/>
        <v>2.3201856148491462E-3</v>
      </c>
      <c r="J1473" s="50">
        <f>IF($B1473&gt;=Input!$C$22,100,"n.m.")</f>
        <v>100</v>
      </c>
    </row>
    <row r="1474" spans="2:10" x14ac:dyDescent="0.15">
      <c r="B1474" s="33">
        <f t="shared" si="68"/>
        <v>42740</v>
      </c>
      <c r="C1474" s="160">
        <v>131</v>
      </c>
      <c r="D1474" s="44">
        <f>IF($B1474&lt;Input!$C$22,"n.m.",IF($B1474=Input!$C$22,100,100*(1+(C1474/INDEX(C$18:C$1845,MATCH(Input!$C$22,$B$18:$B$1845,0))-1))))</f>
        <v>131</v>
      </c>
      <c r="E1474" s="52">
        <f t="shared" si="67"/>
        <v>7.692307692307665E-3</v>
      </c>
      <c r="F1474" s="164">
        <v>381155</v>
      </c>
      <c r="G1474" s="163">
        <v>4310</v>
      </c>
      <c r="H1474" s="48">
        <f>IF($B1474&lt;Input!$C$22,"n.m.",IF($B1474=Input!$C$22,100,100*(1+(G1474/INDEX(G$18:G$1845,MATCH(Input!$C$22,$B$18:$B$1845,0))-1))))</f>
        <v>107.74999999999999</v>
      </c>
      <c r="I1474" s="46">
        <f t="shared" si="66"/>
        <v>2.3255813953488857E-3</v>
      </c>
      <c r="J1474" s="50">
        <f>IF($B1474&gt;=Input!$C$22,100,"n.m.")</f>
        <v>100</v>
      </c>
    </row>
    <row r="1475" spans="2:10" x14ac:dyDescent="0.15">
      <c r="B1475" s="33">
        <f t="shared" si="68"/>
        <v>42739</v>
      </c>
      <c r="C1475" s="160">
        <v>130</v>
      </c>
      <c r="D1475" s="44">
        <f>IF($B1475&lt;Input!$C$22,"n.m.",IF($B1475=Input!$C$22,100,100*(1+(C1475/INDEX(C$18:C$1845,MATCH(Input!$C$22,$B$18:$B$1845,0))-1))))</f>
        <v>130</v>
      </c>
      <c r="E1475" s="52">
        <f t="shared" si="67"/>
        <v>-7.6335877862595547E-3</v>
      </c>
      <c r="F1475" s="164">
        <v>239957</v>
      </c>
      <c r="G1475" s="163">
        <v>4300</v>
      </c>
      <c r="H1475" s="48">
        <f>IF($B1475&lt;Input!$C$22,"n.m.",IF($B1475=Input!$C$22,100,100*(1+(G1475/INDEX(G$18:G$1845,MATCH(Input!$C$22,$B$18:$B$1845,0))-1))))</f>
        <v>107.5</v>
      </c>
      <c r="I1475" s="46">
        <f t="shared" si="66"/>
        <v>-2.3201856148491462E-3</v>
      </c>
      <c r="J1475" s="50">
        <f>IF($B1475&gt;=Input!$C$22,100,"n.m.")</f>
        <v>100</v>
      </c>
    </row>
    <row r="1476" spans="2:10" x14ac:dyDescent="0.15">
      <c r="B1476" s="33">
        <f t="shared" si="68"/>
        <v>42738</v>
      </c>
      <c r="C1476" s="160">
        <v>131</v>
      </c>
      <c r="D1476" s="44">
        <f>IF($B1476&lt;Input!$C$22,"n.m.",IF($B1476=Input!$C$22,100,100*(1+(C1476/INDEX(C$18:C$1845,MATCH(Input!$C$22,$B$18:$B$1845,0))-1))))</f>
        <v>131</v>
      </c>
      <c r="E1476" s="52">
        <f t="shared" si="67"/>
        <v>-7.575757575757569E-3</v>
      </c>
      <c r="F1476" s="164">
        <v>340321</v>
      </c>
      <c r="G1476" s="163">
        <v>4310</v>
      </c>
      <c r="H1476" s="48">
        <f>IF($B1476&lt;Input!$C$22,"n.m.",IF($B1476=Input!$C$22,100,100*(1+(G1476/INDEX(G$18:G$1845,MATCH(Input!$C$22,$B$18:$B$1845,0))-1))))</f>
        <v>107.74999999999999</v>
      </c>
      <c r="I1476" s="46">
        <f t="shared" si="66"/>
        <v>-2.3148148148147696E-3</v>
      </c>
      <c r="J1476" s="50">
        <f>IF($B1476&gt;=Input!$C$22,100,"n.m.")</f>
        <v>100</v>
      </c>
    </row>
    <row r="1477" spans="2:10" x14ac:dyDescent="0.15">
      <c r="B1477" s="33">
        <f t="shared" si="68"/>
        <v>42737</v>
      </c>
      <c r="C1477" s="160">
        <v>132</v>
      </c>
      <c r="D1477" s="44">
        <f>IF($B1477&lt;Input!$C$22,"n.m.",IF($B1477=Input!$C$22,100,100*(1+(C1477/INDEX(C$18:C$1845,MATCH(Input!$C$22,$B$18:$B$1845,0))-1))))</f>
        <v>132</v>
      </c>
      <c r="E1477" s="52">
        <f t="shared" si="67"/>
        <v>-7.5187969924812581E-3</v>
      </c>
      <c r="F1477" s="164">
        <v>227518</v>
      </c>
      <c r="G1477" s="163">
        <v>4320</v>
      </c>
      <c r="H1477" s="48">
        <f>IF($B1477&lt;Input!$C$22,"n.m.",IF($B1477=Input!$C$22,100,100*(1+(G1477/INDEX(G$18:G$1845,MATCH(Input!$C$22,$B$18:$B$1845,0))-1))))</f>
        <v>108</v>
      </c>
      <c r="I1477" s="46">
        <f t="shared" si="66"/>
        <v>-2.3094688221708681E-3</v>
      </c>
      <c r="J1477" s="50">
        <f>IF($B1477&gt;=Input!$C$22,100,"n.m.")</f>
        <v>100</v>
      </c>
    </row>
    <row r="1478" spans="2:10" x14ac:dyDescent="0.15">
      <c r="B1478" s="33">
        <f t="shared" si="68"/>
        <v>42736</v>
      </c>
      <c r="C1478" s="160">
        <v>133</v>
      </c>
      <c r="D1478" s="44">
        <f>IF($B1478&lt;Input!$C$22,"n.m.",IF($B1478=Input!$C$22,100,100*(1+(C1478/INDEX(C$18:C$1845,MATCH(Input!$C$22,$B$18:$B$1845,0))-1))))</f>
        <v>133</v>
      </c>
      <c r="E1478" s="52">
        <f t="shared" si="67"/>
        <v>-7.4626865671642006E-3</v>
      </c>
      <c r="F1478" s="164">
        <v>211819</v>
      </c>
      <c r="G1478" s="163">
        <v>4330</v>
      </c>
      <c r="H1478" s="48">
        <f>IF($B1478&lt;Input!$C$22,"n.m.",IF($B1478=Input!$C$22,100,100*(1+(G1478/INDEX(G$18:G$1845,MATCH(Input!$C$22,$B$18:$B$1845,0))-1))))</f>
        <v>108.25</v>
      </c>
      <c r="I1478" s="46">
        <f t="shared" si="66"/>
        <v>-2.3041474654378336E-3</v>
      </c>
      <c r="J1478" s="50">
        <f>IF($B1478&gt;=Input!$C$22,100,"n.m.")</f>
        <v>100</v>
      </c>
    </row>
    <row r="1479" spans="2:10" x14ac:dyDescent="0.15">
      <c r="B1479" s="33">
        <f t="shared" si="68"/>
        <v>42735</v>
      </c>
      <c r="C1479" s="160">
        <v>134</v>
      </c>
      <c r="D1479" s="44">
        <f>IF($B1479&lt;Input!$C$22,"n.m.",IF($B1479=Input!$C$22,100,100*(1+(C1479/INDEX(C$18:C$1845,MATCH(Input!$C$22,$B$18:$B$1845,0))-1))))</f>
        <v>134</v>
      </c>
      <c r="E1479" s="52">
        <f t="shared" si="67"/>
        <v>-7.4074074074074181E-3</v>
      </c>
      <c r="F1479" s="164">
        <v>262636</v>
      </c>
      <c r="G1479" s="163">
        <v>4340</v>
      </c>
      <c r="H1479" s="48">
        <f>IF($B1479&lt;Input!$C$22,"n.m.",IF($B1479=Input!$C$22,100,100*(1+(G1479/INDEX(G$18:G$1845,MATCH(Input!$C$22,$B$18:$B$1845,0))-1))))</f>
        <v>108.5</v>
      </c>
      <c r="I1479" s="46">
        <f t="shared" si="66"/>
        <v>-2.2988505747126853E-3</v>
      </c>
      <c r="J1479" s="50">
        <f>IF($B1479&gt;=Input!$C$22,100,"n.m.")</f>
        <v>100</v>
      </c>
    </row>
    <row r="1480" spans="2:10" x14ac:dyDescent="0.15">
      <c r="B1480" s="33">
        <f t="shared" si="68"/>
        <v>42734</v>
      </c>
      <c r="C1480" s="160">
        <v>135</v>
      </c>
      <c r="D1480" s="44">
        <f>IF($B1480&lt;Input!$C$22,"n.m.",IF($B1480=Input!$C$22,100,100*(1+(C1480/INDEX(C$18:C$1845,MATCH(Input!$C$22,$B$18:$B$1845,0))-1))))</f>
        <v>135</v>
      </c>
      <c r="E1480" s="52">
        <f t="shared" si="67"/>
        <v>-7.3529411764705621E-3</v>
      </c>
      <c r="F1480" s="164">
        <v>300111</v>
      </c>
      <c r="G1480" s="163">
        <v>4350</v>
      </c>
      <c r="H1480" s="48">
        <f>IF($B1480&lt;Input!$C$22,"n.m.",IF($B1480=Input!$C$22,100,100*(1+(G1480/INDEX(G$18:G$1845,MATCH(Input!$C$22,$B$18:$B$1845,0))-1))))</f>
        <v>108.74999999999999</v>
      </c>
      <c r="I1480" s="46">
        <f t="shared" si="66"/>
        <v>-2.2935779816514179E-3</v>
      </c>
      <c r="J1480" s="50">
        <f>IF($B1480&gt;=Input!$C$22,100,"n.m.")</f>
        <v>100</v>
      </c>
    </row>
    <row r="1481" spans="2:10" x14ac:dyDescent="0.15">
      <c r="B1481" s="33">
        <f t="shared" si="68"/>
        <v>42733</v>
      </c>
      <c r="C1481" s="160">
        <v>136</v>
      </c>
      <c r="D1481" s="44">
        <f>IF($B1481&lt;Input!$C$22,"n.m.",IF($B1481=Input!$C$22,100,100*(1+(C1481/INDEX(C$18:C$1845,MATCH(Input!$C$22,$B$18:$B$1845,0))-1))))</f>
        <v>136</v>
      </c>
      <c r="E1481" s="52">
        <f t="shared" si="67"/>
        <v>-7.2992700729926918E-3</v>
      </c>
      <c r="F1481" s="164">
        <v>467201</v>
      </c>
      <c r="G1481" s="163">
        <v>4360</v>
      </c>
      <c r="H1481" s="48">
        <f>IF($B1481&lt;Input!$C$22,"n.m.",IF($B1481=Input!$C$22,100,100*(1+(G1481/INDEX(G$18:G$1845,MATCH(Input!$C$22,$B$18:$B$1845,0))-1))))</f>
        <v>109.00000000000001</v>
      </c>
      <c r="I1481" s="46">
        <f t="shared" si="66"/>
        <v>-2.2883295194507935E-3</v>
      </c>
      <c r="J1481" s="50">
        <f>IF($B1481&gt;=Input!$C$22,100,"n.m.")</f>
        <v>100</v>
      </c>
    </row>
    <row r="1482" spans="2:10" x14ac:dyDescent="0.15">
      <c r="B1482" s="33">
        <f t="shared" si="68"/>
        <v>42732</v>
      </c>
      <c r="C1482" s="160">
        <v>137</v>
      </c>
      <c r="D1482" s="44">
        <f>IF($B1482&lt;Input!$C$22,"n.m.",IF($B1482=Input!$C$22,100,100*(1+(C1482/INDEX(C$18:C$1845,MATCH(Input!$C$22,$B$18:$B$1845,0))-1))))</f>
        <v>137</v>
      </c>
      <c r="E1482" s="52">
        <f t="shared" si="67"/>
        <v>-7.2463768115942351E-3</v>
      </c>
      <c r="F1482" s="164">
        <v>334856</v>
      </c>
      <c r="G1482" s="163">
        <v>4370</v>
      </c>
      <c r="H1482" s="48">
        <f>IF($B1482&lt;Input!$C$22,"n.m.",IF($B1482=Input!$C$22,100,100*(1+(G1482/INDEX(G$18:G$1845,MATCH(Input!$C$22,$B$18:$B$1845,0))-1))))</f>
        <v>109.25</v>
      </c>
      <c r="I1482" s="46">
        <f t="shared" si="66"/>
        <v>-2.2831050228310223E-3</v>
      </c>
      <c r="J1482" s="50">
        <f>IF($B1482&gt;=Input!$C$22,100,"n.m.")</f>
        <v>100</v>
      </c>
    </row>
    <row r="1483" spans="2:10" x14ac:dyDescent="0.15">
      <c r="B1483" s="33">
        <f t="shared" si="68"/>
        <v>42731</v>
      </c>
      <c r="C1483" s="160">
        <v>138</v>
      </c>
      <c r="D1483" s="44">
        <f>IF($B1483&lt;Input!$C$22,"n.m.",IF($B1483=Input!$C$22,100,100*(1+(C1483/INDEX(C$18:C$1845,MATCH(Input!$C$22,$B$18:$B$1845,0))-1))))</f>
        <v>138</v>
      </c>
      <c r="E1483" s="52">
        <f t="shared" si="67"/>
        <v>-7.194244604316502E-3</v>
      </c>
      <c r="F1483" s="164">
        <v>397647</v>
      </c>
      <c r="G1483" s="163">
        <v>4380</v>
      </c>
      <c r="H1483" s="48">
        <f>IF($B1483&lt;Input!$C$22,"n.m.",IF($B1483=Input!$C$22,100,100*(1+(G1483/INDEX(G$18:G$1845,MATCH(Input!$C$22,$B$18:$B$1845,0))-1))))</f>
        <v>109.5</v>
      </c>
      <c r="I1483" s="46">
        <f t="shared" si="66"/>
        <v>-2.277904328018221E-3</v>
      </c>
      <c r="J1483" s="50">
        <f>IF($B1483&gt;=Input!$C$22,100,"n.m.")</f>
        <v>100</v>
      </c>
    </row>
    <row r="1484" spans="2:10" x14ac:dyDescent="0.15">
      <c r="B1484" s="33">
        <f t="shared" si="68"/>
        <v>42730</v>
      </c>
      <c r="C1484" s="160">
        <v>139</v>
      </c>
      <c r="D1484" s="44">
        <f>IF($B1484&lt;Input!$C$22,"n.m.",IF($B1484=Input!$C$22,100,100*(1+(C1484/INDEX(C$18:C$1845,MATCH(Input!$C$22,$B$18:$B$1845,0))-1))))</f>
        <v>139</v>
      </c>
      <c r="E1484" s="52">
        <f t="shared" si="67"/>
        <v>-7.1428571428571175E-3</v>
      </c>
      <c r="F1484" s="164">
        <v>499848</v>
      </c>
      <c r="G1484" s="163">
        <v>4390</v>
      </c>
      <c r="H1484" s="48">
        <f>IF($B1484&lt;Input!$C$22,"n.m.",IF($B1484=Input!$C$22,100,100*(1+(G1484/INDEX(G$18:G$1845,MATCH(Input!$C$22,$B$18:$B$1845,0))-1))))</f>
        <v>109.74999999999999</v>
      </c>
      <c r="I1484" s="46">
        <f t="shared" si="66"/>
        <v>-2.2727272727273151E-3</v>
      </c>
      <c r="J1484" s="50">
        <f>IF($B1484&gt;=Input!$C$22,100,"n.m.")</f>
        <v>100</v>
      </c>
    </row>
    <row r="1485" spans="2:10" x14ac:dyDescent="0.15">
      <c r="B1485" s="33">
        <f t="shared" si="68"/>
        <v>42729</v>
      </c>
      <c r="C1485" s="160">
        <v>140</v>
      </c>
      <c r="D1485" s="44">
        <f>IF($B1485&lt;Input!$C$22,"n.m.",IF($B1485=Input!$C$22,100,100*(1+(C1485/INDEX(C$18:C$1845,MATCH(Input!$C$22,$B$18:$B$1845,0))-1))))</f>
        <v>140</v>
      </c>
      <c r="E1485" s="52">
        <f t="shared" si="67"/>
        <v>-7.0921985815602939E-3</v>
      </c>
      <c r="F1485" s="164">
        <v>212280</v>
      </c>
      <c r="G1485" s="163">
        <v>4400</v>
      </c>
      <c r="H1485" s="48">
        <f>IF($B1485&lt;Input!$C$22,"n.m.",IF($B1485=Input!$C$22,100,100*(1+(G1485/INDEX(G$18:G$1845,MATCH(Input!$C$22,$B$18:$B$1845,0))-1))))</f>
        <v>110.00000000000001</v>
      </c>
      <c r="I1485" s="46">
        <f t="shared" si="66"/>
        <v>-2.2675736961451642E-3</v>
      </c>
      <c r="J1485" s="50">
        <f>IF($B1485&gt;=Input!$C$22,100,"n.m.")</f>
        <v>100</v>
      </c>
    </row>
    <row r="1486" spans="2:10" x14ac:dyDescent="0.15">
      <c r="B1486" s="33">
        <f t="shared" si="68"/>
        <v>42728</v>
      </c>
      <c r="C1486" s="160">
        <v>141</v>
      </c>
      <c r="D1486" s="44">
        <f>IF($B1486&lt;Input!$C$22,"n.m.",IF($B1486=Input!$C$22,100,100*(1+(C1486/INDEX(C$18:C$1845,MATCH(Input!$C$22,$B$18:$B$1845,0))-1))))</f>
        <v>141</v>
      </c>
      <c r="E1486" s="52">
        <f t="shared" si="67"/>
        <v>-7.0422535211267512E-3</v>
      </c>
      <c r="F1486" s="164">
        <v>338921</v>
      </c>
      <c r="G1486" s="163">
        <v>4410</v>
      </c>
      <c r="H1486" s="48">
        <f>IF($B1486&lt;Input!$C$22,"n.m.",IF($B1486=Input!$C$22,100,100*(1+(G1486/INDEX(G$18:G$1845,MATCH(Input!$C$22,$B$18:$B$1845,0))-1))))</f>
        <v>110.25</v>
      </c>
      <c r="I1486" s="46">
        <f t="shared" si="66"/>
        <v>-2.2624434389140191E-3</v>
      </c>
      <c r="J1486" s="50">
        <f>IF($B1486&gt;=Input!$C$22,100,"n.m.")</f>
        <v>100</v>
      </c>
    </row>
    <row r="1487" spans="2:10" x14ac:dyDescent="0.15">
      <c r="B1487" s="33">
        <f t="shared" si="68"/>
        <v>42727</v>
      </c>
      <c r="C1487" s="160">
        <v>142</v>
      </c>
      <c r="D1487" s="44">
        <f>IF($B1487&lt;Input!$C$22,"n.m.",IF($B1487=Input!$C$22,100,100*(1+(C1487/INDEX(C$18:C$1845,MATCH(Input!$C$22,$B$18:$B$1845,0))-1))))</f>
        <v>142</v>
      </c>
      <c r="E1487" s="52">
        <f t="shared" si="67"/>
        <v>-6.9930069930069783E-3</v>
      </c>
      <c r="F1487" s="164">
        <v>420051</v>
      </c>
      <c r="G1487" s="163">
        <v>4420</v>
      </c>
      <c r="H1487" s="48">
        <f>IF($B1487&lt;Input!$C$22,"n.m.",IF($B1487=Input!$C$22,100,100*(1+(G1487/INDEX(G$18:G$1845,MATCH(Input!$C$22,$B$18:$B$1845,0))-1))))</f>
        <v>110.5</v>
      </c>
      <c r="I1487" s="46">
        <f t="shared" si="66"/>
        <v>-2.2573363431150906E-3</v>
      </c>
      <c r="J1487" s="50">
        <f>IF($B1487&gt;=Input!$C$22,100,"n.m.")</f>
        <v>100</v>
      </c>
    </row>
    <row r="1488" spans="2:10" x14ac:dyDescent="0.15">
      <c r="B1488" s="33">
        <f t="shared" si="68"/>
        <v>42726</v>
      </c>
      <c r="C1488" s="160">
        <v>143</v>
      </c>
      <c r="D1488" s="44">
        <f>IF($B1488&lt;Input!$C$22,"n.m.",IF($B1488=Input!$C$22,100,100*(1+(C1488/INDEX(C$18:C$1845,MATCH(Input!$C$22,$B$18:$B$1845,0))-1))))</f>
        <v>143</v>
      </c>
      <c r="E1488" s="52">
        <f t="shared" si="67"/>
        <v>-6.9444444444444198E-3</v>
      </c>
      <c r="F1488" s="164">
        <v>379449</v>
      </c>
      <c r="G1488" s="163">
        <v>4430</v>
      </c>
      <c r="H1488" s="48">
        <f>IF($B1488&lt;Input!$C$22,"n.m.",IF($B1488=Input!$C$22,100,100*(1+(G1488/INDEX(G$18:G$1845,MATCH(Input!$C$22,$B$18:$B$1845,0))-1))))</f>
        <v>110.75</v>
      </c>
      <c r="I1488" s="46">
        <f t="shared" si="66"/>
        <v>-2.2522522522522292E-3</v>
      </c>
      <c r="J1488" s="50">
        <f>IF($B1488&gt;=Input!$C$22,100,"n.m.")</f>
        <v>100</v>
      </c>
    </row>
    <row r="1489" spans="2:10" x14ac:dyDescent="0.15">
      <c r="B1489" s="33">
        <f t="shared" si="68"/>
        <v>42725</v>
      </c>
      <c r="C1489" s="160">
        <v>144</v>
      </c>
      <c r="D1489" s="44">
        <f>IF($B1489&lt;Input!$C$22,"n.m.",IF($B1489=Input!$C$22,100,100*(1+(C1489/INDEX(C$18:C$1845,MATCH(Input!$C$22,$B$18:$B$1845,0))-1))))</f>
        <v>144</v>
      </c>
      <c r="E1489" s="52">
        <f t="shared" si="67"/>
        <v>-6.8965517241379448E-3</v>
      </c>
      <c r="F1489" s="164">
        <v>411200</v>
      </c>
      <c r="G1489" s="163">
        <v>4440</v>
      </c>
      <c r="H1489" s="48">
        <f>IF($B1489&lt;Input!$C$22,"n.m.",IF($B1489=Input!$C$22,100,100*(1+(G1489/INDEX(G$18:G$1845,MATCH(Input!$C$22,$B$18:$B$1845,0))-1))))</f>
        <v>111.00000000000001</v>
      </c>
      <c r="I1489" s="46">
        <f t="shared" si="66"/>
        <v>-2.2471910112359383E-3</v>
      </c>
      <c r="J1489" s="50">
        <f>IF($B1489&gt;=Input!$C$22,100,"n.m.")</f>
        <v>100</v>
      </c>
    </row>
    <row r="1490" spans="2:10" x14ac:dyDescent="0.15">
      <c r="B1490" s="33">
        <f t="shared" si="68"/>
        <v>42724</v>
      </c>
      <c r="C1490" s="160">
        <v>145</v>
      </c>
      <c r="D1490" s="44">
        <f>IF($B1490&lt;Input!$C$22,"n.m.",IF($B1490=Input!$C$22,100,100*(1+(C1490/INDEX(C$18:C$1845,MATCH(Input!$C$22,$B$18:$B$1845,0))-1))))</f>
        <v>145</v>
      </c>
      <c r="E1490" s="52">
        <f t="shared" si="67"/>
        <v>-6.8493150684931781E-3</v>
      </c>
      <c r="F1490" s="164">
        <v>386004</v>
      </c>
      <c r="G1490" s="163">
        <v>4450</v>
      </c>
      <c r="H1490" s="48">
        <f>IF($B1490&lt;Input!$C$22,"n.m.",IF($B1490=Input!$C$22,100,100*(1+(G1490/INDEX(G$18:G$1845,MATCH(Input!$C$22,$B$18:$B$1845,0))-1))))</f>
        <v>111.25</v>
      </c>
      <c r="I1490" s="46">
        <f t="shared" ref="I1490:I1553" si="69">G1490/G1491-1</f>
        <v>-2.2421524663677195E-3</v>
      </c>
      <c r="J1490" s="50">
        <f>IF($B1490&gt;=Input!$C$22,100,"n.m.")</f>
        <v>100</v>
      </c>
    </row>
    <row r="1491" spans="2:10" x14ac:dyDescent="0.15">
      <c r="B1491" s="33">
        <f t="shared" si="68"/>
        <v>42723</v>
      </c>
      <c r="C1491" s="160">
        <v>146</v>
      </c>
      <c r="D1491" s="44">
        <f>IF($B1491&lt;Input!$C$22,"n.m.",IF($B1491=Input!$C$22,100,100*(1+(C1491/INDEX(C$18:C$1845,MATCH(Input!$C$22,$B$18:$B$1845,0))-1))))</f>
        <v>146</v>
      </c>
      <c r="E1491" s="52">
        <f t="shared" ref="E1491:E1554" si="70">C1491/C1492-1</f>
        <v>-6.8027210884353817E-3</v>
      </c>
      <c r="F1491" s="164">
        <v>332672</v>
      </c>
      <c r="G1491" s="163">
        <v>4460</v>
      </c>
      <c r="H1491" s="48">
        <f>IF($B1491&lt;Input!$C$22,"n.m.",IF($B1491=Input!$C$22,100,100*(1+(G1491/INDEX(G$18:G$1845,MATCH(Input!$C$22,$B$18:$B$1845,0))-1))))</f>
        <v>111.5</v>
      </c>
      <c r="I1491" s="46">
        <f t="shared" si="69"/>
        <v>-2.2371364653244186E-3</v>
      </c>
      <c r="J1491" s="50">
        <f>IF($B1491&gt;=Input!$C$22,100,"n.m.")</f>
        <v>100</v>
      </c>
    </row>
    <row r="1492" spans="2:10" x14ac:dyDescent="0.15">
      <c r="B1492" s="33">
        <f t="shared" ref="B1492:B1555" si="71">B1491-1</f>
        <v>42722</v>
      </c>
      <c r="C1492" s="160">
        <v>147</v>
      </c>
      <c r="D1492" s="44">
        <f>IF($B1492&lt;Input!$C$22,"n.m.",IF($B1492=Input!$C$22,100,100*(1+(C1492/INDEX(C$18:C$1845,MATCH(Input!$C$22,$B$18:$B$1845,0))-1))))</f>
        <v>147</v>
      </c>
      <c r="E1492" s="52">
        <f t="shared" si="70"/>
        <v>-6.7567567567567988E-3</v>
      </c>
      <c r="F1492" s="164">
        <v>250928</v>
      </c>
      <c r="G1492" s="163">
        <v>4470</v>
      </c>
      <c r="H1492" s="48">
        <f>IF($B1492&lt;Input!$C$22,"n.m.",IF($B1492=Input!$C$22,100,100*(1+(G1492/INDEX(G$18:G$1845,MATCH(Input!$C$22,$B$18:$B$1845,0))-1))))</f>
        <v>111.75</v>
      </c>
      <c r="I1492" s="46">
        <f t="shared" si="69"/>
        <v>-2.2321428571429047E-3</v>
      </c>
      <c r="J1492" s="50">
        <f>IF($B1492&gt;=Input!$C$22,100,"n.m.")</f>
        <v>100</v>
      </c>
    </row>
    <row r="1493" spans="2:10" x14ac:dyDescent="0.15">
      <c r="B1493" s="33">
        <f t="shared" si="71"/>
        <v>42721</v>
      </c>
      <c r="C1493" s="160">
        <v>148</v>
      </c>
      <c r="D1493" s="44">
        <f>IF($B1493&lt;Input!$C$22,"n.m.",IF($B1493=Input!$C$22,100,100*(1+(C1493/INDEX(C$18:C$1845,MATCH(Input!$C$22,$B$18:$B$1845,0))-1))))</f>
        <v>148</v>
      </c>
      <c r="E1493" s="52">
        <f t="shared" si="70"/>
        <v>-6.7114093959731447E-3</v>
      </c>
      <c r="F1493" s="164">
        <v>347229</v>
      </c>
      <c r="G1493" s="163">
        <v>4480</v>
      </c>
      <c r="H1493" s="48">
        <f>IF($B1493&lt;Input!$C$22,"n.m.",IF($B1493=Input!$C$22,100,100*(1+(G1493/INDEX(G$18:G$1845,MATCH(Input!$C$22,$B$18:$B$1845,0))-1))))</f>
        <v>112.00000000000001</v>
      </c>
      <c r="I1493" s="46">
        <f t="shared" si="69"/>
        <v>-2.2271714922048602E-3</v>
      </c>
      <c r="J1493" s="50">
        <f>IF($B1493&gt;=Input!$C$22,100,"n.m.")</f>
        <v>100</v>
      </c>
    </row>
    <row r="1494" spans="2:10" x14ac:dyDescent="0.15">
      <c r="B1494" s="33">
        <f t="shared" si="71"/>
        <v>42720</v>
      </c>
      <c r="C1494" s="160">
        <v>149</v>
      </c>
      <c r="D1494" s="44">
        <f>IF($B1494&lt;Input!$C$22,"n.m.",IF($B1494=Input!$C$22,100,100*(1+(C1494/INDEX(C$18:C$1845,MATCH(Input!$C$22,$B$18:$B$1845,0))-1))))</f>
        <v>149</v>
      </c>
      <c r="E1494" s="52">
        <f t="shared" si="70"/>
        <v>-6.6666666666667096E-3</v>
      </c>
      <c r="F1494" s="164">
        <v>478546</v>
      </c>
      <c r="G1494" s="163">
        <v>4490</v>
      </c>
      <c r="H1494" s="48">
        <f>IF($B1494&lt;Input!$C$22,"n.m.",IF($B1494=Input!$C$22,100,100*(1+(G1494/INDEX(G$18:G$1845,MATCH(Input!$C$22,$B$18:$B$1845,0))-1))))</f>
        <v>112.25</v>
      </c>
      <c r="I1494" s="46">
        <f t="shared" si="69"/>
        <v>-2.2222222222222365E-3</v>
      </c>
      <c r="J1494" s="50">
        <f>IF($B1494&gt;=Input!$C$22,100,"n.m.")</f>
        <v>100</v>
      </c>
    </row>
    <row r="1495" spans="2:10" x14ac:dyDescent="0.15">
      <c r="B1495" s="33">
        <f t="shared" si="71"/>
        <v>42719</v>
      </c>
      <c r="C1495" s="160">
        <v>150</v>
      </c>
      <c r="D1495" s="44">
        <f>IF($B1495&lt;Input!$C$22,"n.m.",IF($B1495=Input!$C$22,100,100*(1+(C1495/INDEX(C$18:C$1845,MATCH(Input!$C$22,$B$18:$B$1845,0))-1))))</f>
        <v>150</v>
      </c>
      <c r="E1495" s="52">
        <f t="shared" si="70"/>
        <v>-6.6225165562914245E-3</v>
      </c>
      <c r="F1495" s="164">
        <v>272519</v>
      </c>
      <c r="G1495" s="163">
        <v>4500</v>
      </c>
      <c r="H1495" s="48">
        <f>IF($B1495&lt;Input!$C$22,"n.m.",IF($B1495=Input!$C$22,100,100*(1+(G1495/INDEX(G$18:G$1845,MATCH(Input!$C$22,$B$18:$B$1845,0))-1))))</f>
        <v>112.5</v>
      </c>
      <c r="I1495" s="46">
        <f t="shared" si="69"/>
        <v>-2.2172949002217113E-3</v>
      </c>
      <c r="J1495" s="50">
        <f>IF($B1495&gt;=Input!$C$22,100,"n.m.")</f>
        <v>100</v>
      </c>
    </row>
    <row r="1496" spans="2:10" x14ac:dyDescent="0.15">
      <c r="B1496" s="33">
        <f t="shared" si="71"/>
        <v>42718</v>
      </c>
      <c r="C1496" s="160">
        <v>151</v>
      </c>
      <c r="D1496" s="44">
        <f>IF($B1496&lt;Input!$C$22,"n.m.",IF($B1496=Input!$C$22,100,100*(1+(C1496/INDEX(C$18:C$1845,MATCH(Input!$C$22,$B$18:$B$1845,0))-1))))</f>
        <v>151</v>
      </c>
      <c r="E1496" s="52">
        <f t="shared" si="70"/>
        <v>-6.5789473684210176E-3</v>
      </c>
      <c r="F1496" s="164">
        <v>225602</v>
      </c>
      <c r="G1496" s="163">
        <v>4510</v>
      </c>
      <c r="H1496" s="48">
        <f>IF($B1496&lt;Input!$C$22,"n.m.",IF($B1496=Input!$C$22,100,100*(1+(G1496/INDEX(G$18:G$1845,MATCH(Input!$C$22,$B$18:$B$1845,0))-1))))</f>
        <v>112.75</v>
      </c>
      <c r="I1496" s="46">
        <f t="shared" si="69"/>
        <v>-2.2123893805309214E-3</v>
      </c>
      <c r="J1496" s="50">
        <f>IF($B1496&gt;=Input!$C$22,100,"n.m.")</f>
        <v>100</v>
      </c>
    </row>
    <row r="1497" spans="2:10" x14ac:dyDescent="0.15">
      <c r="B1497" s="33">
        <f t="shared" si="71"/>
        <v>42717</v>
      </c>
      <c r="C1497" s="160">
        <v>152</v>
      </c>
      <c r="D1497" s="44">
        <f>IF($B1497&lt;Input!$C$22,"n.m.",IF($B1497=Input!$C$22,100,100*(1+(C1497/INDEX(C$18:C$1845,MATCH(Input!$C$22,$B$18:$B$1845,0))-1))))</f>
        <v>152</v>
      </c>
      <c r="E1497" s="52">
        <f t="shared" si="70"/>
        <v>-6.5359477124182774E-3</v>
      </c>
      <c r="F1497" s="164">
        <v>347449</v>
      </c>
      <c r="G1497" s="163">
        <v>4520</v>
      </c>
      <c r="H1497" s="48">
        <f>IF($B1497&lt;Input!$C$22,"n.m.",IF($B1497=Input!$C$22,100,100*(1+(G1497/INDEX(G$18:G$1845,MATCH(Input!$C$22,$B$18:$B$1845,0))-1))))</f>
        <v>112.99999999999999</v>
      </c>
      <c r="I1497" s="46">
        <f t="shared" si="69"/>
        <v>-2.2075055187638082E-3</v>
      </c>
      <c r="J1497" s="50">
        <f>IF($B1497&gt;=Input!$C$22,100,"n.m.")</f>
        <v>100</v>
      </c>
    </row>
    <row r="1498" spans="2:10" x14ac:dyDescent="0.15">
      <c r="B1498" s="33">
        <f t="shared" si="71"/>
        <v>42716</v>
      </c>
      <c r="C1498" s="160">
        <v>153</v>
      </c>
      <c r="D1498" s="44">
        <f>IF($B1498&lt;Input!$C$22,"n.m.",IF($B1498=Input!$C$22,100,100*(1+(C1498/INDEX(C$18:C$1845,MATCH(Input!$C$22,$B$18:$B$1845,0))-1))))</f>
        <v>153</v>
      </c>
      <c r="E1498" s="52">
        <f t="shared" si="70"/>
        <v>-6.4935064935064402E-3</v>
      </c>
      <c r="F1498" s="164">
        <v>353246</v>
      </c>
      <c r="G1498" s="163">
        <v>4530</v>
      </c>
      <c r="H1498" s="48">
        <f>IF($B1498&lt;Input!$C$22,"n.m.",IF($B1498=Input!$C$22,100,100*(1+(G1498/INDEX(G$18:G$1845,MATCH(Input!$C$22,$B$18:$B$1845,0))-1))))</f>
        <v>113.25</v>
      </c>
      <c r="I1498" s="46">
        <f t="shared" si="69"/>
        <v>-2.2026431718061845E-3</v>
      </c>
      <c r="J1498" s="50">
        <f>IF($B1498&gt;=Input!$C$22,100,"n.m.")</f>
        <v>100</v>
      </c>
    </row>
    <row r="1499" spans="2:10" x14ac:dyDescent="0.15">
      <c r="B1499" s="33">
        <f t="shared" si="71"/>
        <v>42715</v>
      </c>
      <c r="C1499" s="160">
        <v>154</v>
      </c>
      <c r="D1499" s="44">
        <f>IF($B1499&lt;Input!$C$22,"n.m.",IF($B1499=Input!$C$22,100,100*(1+(C1499/INDEX(C$18:C$1845,MATCH(Input!$C$22,$B$18:$B$1845,0))-1))))</f>
        <v>154</v>
      </c>
      <c r="E1499" s="52">
        <f t="shared" si="70"/>
        <v>-6.4516129032258229E-3</v>
      </c>
      <c r="F1499" s="164">
        <v>200783</v>
      </c>
      <c r="G1499" s="163">
        <v>4540</v>
      </c>
      <c r="H1499" s="48">
        <f>IF($B1499&lt;Input!$C$22,"n.m.",IF($B1499=Input!$C$22,100,100*(1+(G1499/INDEX(G$18:G$1845,MATCH(Input!$C$22,$B$18:$B$1845,0))-1))))</f>
        <v>113.5</v>
      </c>
      <c r="I1499" s="46">
        <f t="shared" si="69"/>
        <v>-2.19780219780219E-3</v>
      </c>
      <c r="J1499" s="50">
        <f>IF($B1499&gt;=Input!$C$22,100,"n.m.")</f>
        <v>100</v>
      </c>
    </row>
    <row r="1500" spans="2:10" x14ac:dyDescent="0.15">
      <c r="B1500" s="33">
        <f t="shared" si="71"/>
        <v>42714</v>
      </c>
      <c r="C1500" s="160">
        <v>155</v>
      </c>
      <c r="D1500" s="44">
        <f>IF($B1500&lt;Input!$C$22,"n.m.",IF($B1500=Input!$C$22,100,100*(1+(C1500/INDEX(C$18:C$1845,MATCH(Input!$C$22,$B$18:$B$1845,0))-1))))</f>
        <v>155</v>
      </c>
      <c r="E1500" s="52">
        <f t="shared" si="70"/>
        <v>-6.4102564102563875E-3</v>
      </c>
      <c r="F1500" s="164">
        <v>238559</v>
      </c>
      <c r="G1500" s="163">
        <v>4550</v>
      </c>
      <c r="H1500" s="48">
        <f>IF($B1500&lt;Input!$C$22,"n.m.",IF($B1500=Input!$C$22,100,100*(1+(G1500/INDEX(G$18:G$1845,MATCH(Input!$C$22,$B$18:$B$1845,0))-1))))</f>
        <v>113.75</v>
      </c>
      <c r="I1500" s="46">
        <f t="shared" si="69"/>
        <v>-2.1929824561403022E-3</v>
      </c>
      <c r="J1500" s="50">
        <f>IF($B1500&gt;=Input!$C$22,100,"n.m.")</f>
        <v>100</v>
      </c>
    </row>
    <row r="1501" spans="2:10" x14ac:dyDescent="0.15">
      <c r="B1501" s="33">
        <f t="shared" si="71"/>
        <v>42713</v>
      </c>
      <c r="C1501" s="160">
        <v>156</v>
      </c>
      <c r="D1501" s="44">
        <f>IF($B1501&lt;Input!$C$22,"n.m.",IF($B1501=Input!$C$22,100,100*(1+(C1501/INDEX(C$18:C$1845,MATCH(Input!$C$22,$B$18:$B$1845,0))-1))))</f>
        <v>156</v>
      </c>
      <c r="E1501" s="52">
        <f t="shared" si="70"/>
        <v>-6.3694267515923553E-3</v>
      </c>
      <c r="F1501" s="164">
        <v>286415</v>
      </c>
      <c r="G1501" s="163">
        <v>4560</v>
      </c>
      <c r="H1501" s="48">
        <f>IF($B1501&lt;Input!$C$22,"n.m.",IF($B1501=Input!$C$22,100,100*(1+(G1501/INDEX(G$18:G$1845,MATCH(Input!$C$22,$B$18:$B$1845,0))-1))))</f>
        <v>113.99999999999999</v>
      </c>
      <c r="I1501" s="46">
        <f t="shared" si="69"/>
        <v>-2.1881838074397919E-3</v>
      </c>
      <c r="J1501" s="50">
        <f>IF($B1501&gt;=Input!$C$22,100,"n.m.")</f>
        <v>100</v>
      </c>
    </row>
    <row r="1502" spans="2:10" x14ac:dyDescent="0.15">
      <c r="B1502" s="33">
        <f t="shared" si="71"/>
        <v>42712</v>
      </c>
      <c r="C1502" s="160">
        <v>157</v>
      </c>
      <c r="D1502" s="44">
        <f>IF($B1502&lt;Input!$C$22,"n.m.",IF($B1502=Input!$C$22,100,100*(1+(C1502/INDEX(C$18:C$1845,MATCH(Input!$C$22,$B$18:$B$1845,0))-1))))</f>
        <v>157</v>
      </c>
      <c r="E1502" s="52">
        <f t="shared" si="70"/>
        <v>-6.3291139240506666E-3</v>
      </c>
      <c r="F1502" s="164">
        <v>431663</v>
      </c>
      <c r="G1502" s="163">
        <v>4570</v>
      </c>
      <c r="H1502" s="48">
        <f>IF($B1502&lt;Input!$C$22,"n.m.",IF($B1502=Input!$C$22,100,100*(1+(G1502/INDEX(G$18:G$1845,MATCH(Input!$C$22,$B$18:$B$1845,0))-1))))</f>
        <v>114.25</v>
      </c>
      <c r="I1502" s="46">
        <f t="shared" si="69"/>
        <v>-2.1834061135370675E-3</v>
      </c>
      <c r="J1502" s="50">
        <f>IF($B1502&gt;=Input!$C$22,100,"n.m.")</f>
        <v>100</v>
      </c>
    </row>
    <row r="1503" spans="2:10" x14ac:dyDescent="0.15">
      <c r="B1503" s="33">
        <f t="shared" si="71"/>
        <v>42711</v>
      </c>
      <c r="C1503" s="160">
        <v>158</v>
      </c>
      <c r="D1503" s="44">
        <f>IF($B1503&lt;Input!$C$22,"n.m.",IF($B1503=Input!$C$22,100,100*(1+(C1503/INDEX(C$18:C$1845,MATCH(Input!$C$22,$B$18:$B$1845,0))-1))))</f>
        <v>158</v>
      </c>
      <c r="E1503" s="52">
        <f t="shared" si="70"/>
        <v>-6.2893081761006275E-3</v>
      </c>
      <c r="F1503" s="164">
        <v>346911</v>
      </c>
      <c r="G1503" s="163">
        <v>4580</v>
      </c>
      <c r="H1503" s="48">
        <f>IF($B1503&lt;Input!$C$22,"n.m.",IF($B1503=Input!$C$22,100,100*(1+(G1503/INDEX(G$18:G$1845,MATCH(Input!$C$22,$B$18:$B$1845,0))-1))))</f>
        <v>114.5</v>
      </c>
      <c r="I1503" s="46">
        <f t="shared" si="69"/>
        <v>-2.1786492374727962E-3</v>
      </c>
      <c r="J1503" s="50">
        <f>IF($B1503&gt;=Input!$C$22,100,"n.m.")</f>
        <v>100</v>
      </c>
    </row>
    <row r="1504" spans="2:10" x14ac:dyDescent="0.15">
      <c r="B1504" s="33">
        <f t="shared" si="71"/>
        <v>42710</v>
      </c>
      <c r="C1504" s="160">
        <v>159</v>
      </c>
      <c r="D1504" s="44">
        <f>IF($B1504&lt;Input!$C$22,"n.m.",IF($B1504=Input!$C$22,100,100*(1+(C1504/INDEX(C$18:C$1845,MATCH(Input!$C$22,$B$18:$B$1845,0))-1))))</f>
        <v>159</v>
      </c>
      <c r="E1504" s="52">
        <f t="shared" si="70"/>
        <v>-6.2499999999999778E-3</v>
      </c>
      <c r="F1504" s="164">
        <v>377546</v>
      </c>
      <c r="G1504" s="163">
        <v>4590</v>
      </c>
      <c r="H1504" s="48">
        <f>IF($B1504&lt;Input!$C$22,"n.m.",IF($B1504=Input!$C$22,100,100*(1+(G1504/INDEX(G$18:G$1845,MATCH(Input!$C$22,$B$18:$B$1845,0))-1))))</f>
        <v>114.75</v>
      </c>
      <c r="I1504" s="46">
        <f t="shared" si="69"/>
        <v>-2.1739130434782483E-3</v>
      </c>
      <c r="J1504" s="50">
        <f>IF($B1504&gt;=Input!$C$22,100,"n.m.")</f>
        <v>100</v>
      </c>
    </row>
    <row r="1505" spans="2:10" x14ac:dyDescent="0.15">
      <c r="B1505" s="33">
        <f t="shared" si="71"/>
        <v>42709</v>
      </c>
      <c r="C1505" s="160">
        <v>160</v>
      </c>
      <c r="D1505" s="44">
        <f>IF($B1505&lt;Input!$C$22,"n.m.",IF($B1505=Input!$C$22,100,100*(1+(C1505/INDEX(C$18:C$1845,MATCH(Input!$C$22,$B$18:$B$1845,0))-1))))</f>
        <v>160</v>
      </c>
      <c r="E1505" s="52">
        <f t="shared" si="70"/>
        <v>-6.2111801242236142E-3</v>
      </c>
      <c r="F1505" s="164">
        <v>436020</v>
      </c>
      <c r="G1505" s="163">
        <v>4600</v>
      </c>
      <c r="H1505" s="48">
        <f>IF($B1505&lt;Input!$C$22,"n.m.",IF($B1505=Input!$C$22,100,100*(1+(G1505/INDEX(G$18:G$1845,MATCH(Input!$C$22,$B$18:$B$1845,0))-1))))</f>
        <v>114.99999999999999</v>
      </c>
      <c r="I1505" s="46">
        <f t="shared" si="69"/>
        <v>-2.1691973969630851E-3</v>
      </c>
      <c r="J1505" s="50">
        <f>IF($B1505&gt;=Input!$C$22,100,"n.m.")</f>
        <v>100</v>
      </c>
    </row>
    <row r="1506" spans="2:10" x14ac:dyDescent="0.15">
      <c r="B1506" s="33">
        <f t="shared" si="71"/>
        <v>42708</v>
      </c>
      <c r="C1506" s="160">
        <v>161</v>
      </c>
      <c r="D1506" s="44">
        <f>IF($B1506&lt;Input!$C$22,"n.m.",IF($B1506=Input!$C$22,100,100*(1+(C1506/INDEX(C$18:C$1845,MATCH(Input!$C$22,$B$18:$B$1845,0))-1))))</f>
        <v>161</v>
      </c>
      <c r="E1506" s="52">
        <f t="shared" si="70"/>
        <v>-6.1728395061728669E-3</v>
      </c>
      <c r="F1506" s="164">
        <v>407868</v>
      </c>
      <c r="G1506" s="163">
        <v>4610</v>
      </c>
      <c r="H1506" s="48">
        <f>IF($B1506&lt;Input!$C$22,"n.m.",IF($B1506=Input!$C$22,100,100*(1+(G1506/INDEX(G$18:G$1845,MATCH(Input!$C$22,$B$18:$B$1845,0))-1))))</f>
        <v>115.25000000000001</v>
      </c>
      <c r="I1506" s="46">
        <f t="shared" si="69"/>
        <v>-2.1645021645021467E-3</v>
      </c>
      <c r="J1506" s="50">
        <f>IF($B1506&gt;=Input!$C$22,100,"n.m.")</f>
        <v>100</v>
      </c>
    </row>
    <row r="1507" spans="2:10" x14ac:dyDescent="0.15">
      <c r="B1507" s="33">
        <f t="shared" si="71"/>
        <v>42707</v>
      </c>
      <c r="C1507" s="160">
        <v>162</v>
      </c>
      <c r="D1507" s="44">
        <f>IF($B1507&lt;Input!$C$22,"n.m.",IF($B1507=Input!$C$22,100,100*(1+(C1507/INDEX(C$18:C$1845,MATCH(Input!$C$22,$B$18:$B$1845,0))-1))))</f>
        <v>162</v>
      </c>
      <c r="E1507" s="52">
        <f t="shared" si="70"/>
        <v>-6.1349693251533388E-3</v>
      </c>
      <c r="F1507" s="164">
        <v>377993</v>
      </c>
      <c r="G1507" s="163">
        <v>4620</v>
      </c>
      <c r="H1507" s="48">
        <f>IF($B1507&lt;Input!$C$22,"n.m.",IF($B1507=Input!$C$22,100,100*(1+(G1507/INDEX(G$18:G$1845,MATCH(Input!$C$22,$B$18:$B$1845,0))-1))))</f>
        <v>115.5</v>
      </c>
      <c r="I1507" s="46">
        <f t="shared" si="69"/>
        <v>-2.1598272138229069E-3</v>
      </c>
      <c r="J1507" s="50">
        <f>IF($B1507&gt;=Input!$C$22,100,"n.m.")</f>
        <v>100</v>
      </c>
    </row>
    <row r="1508" spans="2:10" x14ac:dyDescent="0.15">
      <c r="B1508" s="33">
        <f t="shared" si="71"/>
        <v>42706</v>
      </c>
      <c r="C1508" s="160">
        <v>163</v>
      </c>
      <c r="D1508" s="44">
        <f>IF($B1508&lt;Input!$C$22,"n.m.",IF($B1508=Input!$C$22,100,100*(1+(C1508/INDEX(C$18:C$1845,MATCH(Input!$C$22,$B$18:$B$1845,0))-1))))</f>
        <v>163</v>
      </c>
      <c r="E1508" s="52">
        <f t="shared" si="70"/>
        <v>-6.0975609756097615E-3</v>
      </c>
      <c r="F1508" s="164">
        <v>394695</v>
      </c>
      <c r="G1508" s="163">
        <v>4630</v>
      </c>
      <c r="H1508" s="48">
        <f>IF($B1508&lt;Input!$C$22,"n.m.",IF($B1508=Input!$C$22,100,100*(1+(G1508/INDEX(G$18:G$1845,MATCH(Input!$C$22,$B$18:$B$1845,0))-1))))</f>
        <v>115.75</v>
      </c>
      <c r="I1508" s="46">
        <f t="shared" si="69"/>
        <v>-2.1551724137931494E-3</v>
      </c>
      <c r="J1508" s="50">
        <f>IF($B1508&gt;=Input!$C$22,100,"n.m.")</f>
        <v>100</v>
      </c>
    </row>
    <row r="1509" spans="2:10" x14ac:dyDescent="0.15">
      <c r="B1509" s="33">
        <f t="shared" si="71"/>
        <v>42705</v>
      </c>
      <c r="C1509" s="160">
        <v>164</v>
      </c>
      <c r="D1509" s="44">
        <f>IF($B1509&lt;Input!$C$22,"n.m.",IF($B1509=Input!$C$22,100,100*(1+(C1509/INDEX(C$18:C$1845,MATCH(Input!$C$22,$B$18:$B$1845,0))-1))))</f>
        <v>164</v>
      </c>
      <c r="E1509" s="52">
        <f t="shared" si="70"/>
        <v>-6.0606060606060996E-3</v>
      </c>
      <c r="F1509" s="164">
        <v>470309</v>
      </c>
      <c r="G1509" s="163">
        <v>4640</v>
      </c>
      <c r="H1509" s="48">
        <f>IF($B1509&lt;Input!$C$22,"n.m.",IF($B1509=Input!$C$22,100,100*(1+(G1509/INDEX(G$18:G$1845,MATCH(Input!$C$22,$B$18:$B$1845,0))-1))))</f>
        <v>115.99999999999999</v>
      </c>
      <c r="I1509" s="46">
        <f t="shared" si="69"/>
        <v>-2.1505376344086446E-3</v>
      </c>
      <c r="J1509" s="50">
        <f>IF($B1509&gt;=Input!$C$22,100,"n.m.")</f>
        <v>100</v>
      </c>
    </row>
    <row r="1510" spans="2:10" x14ac:dyDescent="0.15">
      <c r="B1510" s="33">
        <f t="shared" si="71"/>
        <v>42704</v>
      </c>
      <c r="C1510" s="160">
        <v>165</v>
      </c>
      <c r="D1510" s="44">
        <f>IF($B1510&lt;Input!$C$22,"n.m.",IF($B1510=Input!$C$22,100,100*(1+(C1510/INDEX(C$18:C$1845,MATCH(Input!$C$22,$B$18:$B$1845,0))-1))))</f>
        <v>165</v>
      </c>
      <c r="E1510" s="52">
        <f t="shared" si="70"/>
        <v>-6.0240963855421326E-3</v>
      </c>
      <c r="F1510" s="164">
        <v>372514</v>
      </c>
      <c r="G1510" s="163">
        <v>4650</v>
      </c>
      <c r="H1510" s="48">
        <f>IF($B1510&lt;Input!$C$22,"n.m.",IF($B1510=Input!$C$22,100,100*(1+(G1510/INDEX(G$18:G$1845,MATCH(Input!$C$22,$B$18:$B$1845,0))-1))))</f>
        <v>116.25000000000001</v>
      </c>
      <c r="I1510" s="46">
        <f t="shared" si="69"/>
        <v>-2.1459227467811592E-3</v>
      </c>
      <c r="J1510" s="50">
        <f>IF($B1510&gt;=Input!$C$22,100,"n.m.")</f>
        <v>100</v>
      </c>
    </row>
    <row r="1511" spans="2:10" x14ac:dyDescent="0.15">
      <c r="B1511" s="33">
        <f t="shared" si="71"/>
        <v>42703</v>
      </c>
      <c r="C1511" s="160">
        <v>166</v>
      </c>
      <c r="D1511" s="44">
        <f>IF($B1511&lt;Input!$C$22,"n.m.",IF($B1511=Input!$C$22,100,100*(1+(C1511/INDEX(C$18:C$1845,MATCH(Input!$C$22,$B$18:$B$1845,0))-1))))</f>
        <v>166</v>
      </c>
      <c r="E1511" s="52">
        <f t="shared" si="70"/>
        <v>-5.9880239520958556E-3</v>
      </c>
      <c r="F1511" s="164">
        <v>401374</v>
      </c>
      <c r="G1511" s="163">
        <v>4660</v>
      </c>
      <c r="H1511" s="48">
        <f>IF($B1511&lt;Input!$C$22,"n.m.",IF($B1511=Input!$C$22,100,100*(1+(G1511/INDEX(G$18:G$1845,MATCH(Input!$C$22,$B$18:$B$1845,0))-1))))</f>
        <v>116.5</v>
      </c>
      <c r="I1511" s="46">
        <f t="shared" si="69"/>
        <v>-2.1413276231263545E-3</v>
      </c>
      <c r="J1511" s="50">
        <f>IF($B1511&gt;=Input!$C$22,100,"n.m.")</f>
        <v>100</v>
      </c>
    </row>
    <row r="1512" spans="2:10" x14ac:dyDescent="0.15">
      <c r="B1512" s="33">
        <f t="shared" si="71"/>
        <v>42702</v>
      </c>
      <c r="C1512" s="160">
        <v>167</v>
      </c>
      <c r="D1512" s="44">
        <f>IF($B1512&lt;Input!$C$22,"n.m.",IF($B1512=Input!$C$22,100,100*(1+(C1512/INDEX(C$18:C$1845,MATCH(Input!$C$22,$B$18:$B$1845,0))-1))))</f>
        <v>167</v>
      </c>
      <c r="E1512" s="52">
        <f t="shared" si="70"/>
        <v>-5.9523809523809312E-3</v>
      </c>
      <c r="F1512" s="164">
        <v>339072</v>
      </c>
      <c r="G1512" s="163">
        <v>4670</v>
      </c>
      <c r="H1512" s="48">
        <f>IF($B1512&lt;Input!$C$22,"n.m.",IF($B1512=Input!$C$22,100,100*(1+(G1512/INDEX(G$18:G$1845,MATCH(Input!$C$22,$B$18:$B$1845,0))-1))))</f>
        <v>116.75</v>
      </c>
      <c r="I1512" s="46">
        <f t="shared" si="69"/>
        <v>-2.1367521367521292E-3</v>
      </c>
      <c r="J1512" s="50">
        <f>IF($B1512&gt;=Input!$C$22,100,"n.m.")</f>
        <v>100</v>
      </c>
    </row>
    <row r="1513" spans="2:10" x14ac:dyDescent="0.15">
      <c r="B1513" s="33">
        <f t="shared" si="71"/>
        <v>42701</v>
      </c>
      <c r="C1513" s="160">
        <v>168</v>
      </c>
      <c r="D1513" s="44">
        <f>IF($B1513&lt;Input!$C$22,"n.m.",IF($B1513=Input!$C$22,100,100*(1+(C1513/INDEX(C$18:C$1845,MATCH(Input!$C$22,$B$18:$B$1845,0))-1))))</f>
        <v>168</v>
      </c>
      <c r="E1513" s="52">
        <f t="shared" si="70"/>
        <v>-5.9171597633136397E-3</v>
      </c>
      <c r="F1513" s="164">
        <v>272166</v>
      </c>
      <c r="G1513" s="163">
        <v>4680</v>
      </c>
      <c r="H1513" s="48">
        <f>IF($B1513&lt;Input!$C$22,"n.m.",IF($B1513=Input!$C$22,100,100*(1+(G1513/INDEX(G$18:G$1845,MATCH(Input!$C$22,$B$18:$B$1845,0))-1))))</f>
        <v>117</v>
      </c>
      <c r="I1513" s="46">
        <f t="shared" si="69"/>
        <v>-2.1321961620469621E-3</v>
      </c>
      <c r="J1513" s="50">
        <f>IF($B1513&gt;=Input!$C$22,100,"n.m.")</f>
        <v>100</v>
      </c>
    </row>
    <row r="1514" spans="2:10" x14ac:dyDescent="0.15">
      <c r="B1514" s="33">
        <f t="shared" si="71"/>
        <v>42700</v>
      </c>
      <c r="C1514" s="160">
        <v>169</v>
      </c>
      <c r="D1514" s="44">
        <f>IF($B1514&lt;Input!$C$22,"n.m.",IF($B1514=Input!$C$22,100,100*(1+(C1514/INDEX(C$18:C$1845,MATCH(Input!$C$22,$B$18:$B$1845,0))-1))))</f>
        <v>169</v>
      </c>
      <c r="E1514" s="52">
        <f t="shared" si="70"/>
        <v>-5.8823529411764497E-3</v>
      </c>
      <c r="F1514" s="164">
        <v>206060</v>
      </c>
      <c r="G1514" s="163">
        <v>4690</v>
      </c>
      <c r="H1514" s="48">
        <f>IF($B1514&lt;Input!$C$22,"n.m.",IF($B1514=Input!$C$22,100,100*(1+(G1514/INDEX(G$18:G$1845,MATCH(Input!$C$22,$B$18:$B$1845,0))-1))))</f>
        <v>117.25000000000001</v>
      </c>
      <c r="I1514" s="46">
        <f t="shared" si="69"/>
        <v>-2.1276595744680327E-3</v>
      </c>
      <c r="J1514" s="50">
        <f>IF($B1514&gt;=Input!$C$22,100,"n.m.")</f>
        <v>100</v>
      </c>
    </row>
    <row r="1515" spans="2:10" x14ac:dyDescent="0.15">
      <c r="B1515" s="33">
        <f t="shared" si="71"/>
        <v>42699</v>
      </c>
      <c r="C1515" s="160">
        <v>170</v>
      </c>
      <c r="D1515" s="44">
        <f>IF($B1515&lt;Input!$C$22,"n.m.",IF($B1515=Input!$C$22,100,100*(1+(C1515/INDEX(C$18:C$1845,MATCH(Input!$C$22,$B$18:$B$1845,0))-1))))</f>
        <v>170</v>
      </c>
      <c r="E1515" s="52">
        <f t="shared" si="70"/>
        <v>-5.8479532163743242E-3</v>
      </c>
      <c r="F1515" s="164">
        <v>262143</v>
      </c>
      <c r="G1515" s="163">
        <v>4700</v>
      </c>
      <c r="H1515" s="48">
        <f>IF($B1515&lt;Input!$C$22,"n.m.",IF($B1515=Input!$C$22,100,100*(1+(G1515/INDEX(G$18:G$1845,MATCH(Input!$C$22,$B$18:$B$1845,0))-1))))</f>
        <v>117.5</v>
      </c>
      <c r="I1515" s="46">
        <f t="shared" si="69"/>
        <v>-2.1231422505307851E-3</v>
      </c>
      <c r="J1515" s="50">
        <f>IF($B1515&gt;=Input!$C$22,100,"n.m.")</f>
        <v>100</v>
      </c>
    </row>
    <row r="1516" spans="2:10" x14ac:dyDescent="0.15">
      <c r="B1516" s="33">
        <f t="shared" si="71"/>
        <v>42698</v>
      </c>
      <c r="C1516" s="160">
        <v>171</v>
      </c>
      <c r="D1516" s="44">
        <f>IF($B1516&lt;Input!$C$22,"n.m.",IF($B1516=Input!$C$22,100,100*(1+(C1516/INDEX(C$18:C$1845,MATCH(Input!$C$22,$B$18:$B$1845,0))-1))))</f>
        <v>171</v>
      </c>
      <c r="E1516" s="52">
        <f t="shared" si="70"/>
        <v>-5.8139534883721034E-3</v>
      </c>
      <c r="F1516" s="164">
        <v>444648</v>
      </c>
      <c r="G1516" s="163">
        <v>4710</v>
      </c>
      <c r="H1516" s="48">
        <f>IF($B1516&lt;Input!$C$22,"n.m.",IF($B1516=Input!$C$22,100,100*(1+(G1516/INDEX(G$18:G$1845,MATCH(Input!$C$22,$B$18:$B$1845,0))-1))))</f>
        <v>117.75</v>
      </c>
      <c r="I1516" s="46">
        <f t="shared" si="69"/>
        <v>-2.1186440677966045E-3</v>
      </c>
      <c r="J1516" s="50">
        <f>IF($B1516&gt;=Input!$C$22,100,"n.m.")</f>
        <v>100</v>
      </c>
    </row>
    <row r="1517" spans="2:10" x14ac:dyDescent="0.15">
      <c r="B1517" s="33">
        <f t="shared" si="71"/>
        <v>42697</v>
      </c>
      <c r="C1517" s="160">
        <v>172</v>
      </c>
      <c r="D1517" s="44">
        <f>IF($B1517&lt;Input!$C$22,"n.m.",IF($B1517=Input!$C$22,100,100*(1+(C1517/INDEX(C$18:C$1845,MATCH(Input!$C$22,$B$18:$B$1845,0))-1))))</f>
        <v>172</v>
      </c>
      <c r="E1517" s="52">
        <f t="shared" si="70"/>
        <v>-5.7803468208093012E-3</v>
      </c>
      <c r="F1517" s="164">
        <v>336457</v>
      </c>
      <c r="G1517" s="163">
        <v>4720</v>
      </c>
      <c r="H1517" s="48">
        <f>IF($B1517&lt;Input!$C$22,"n.m.",IF($B1517=Input!$C$22,100,100*(1+(G1517/INDEX(G$18:G$1845,MATCH(Input!$C$22,$B$18:$B$1845,0))-1))))</f>
        <v>118</v>
      </c>
      <c r="I1517" s="46">
        <f t="shared" si="69"/>
        <v>-2.1141649048626032E-3</v>
      </c>
      <c r="J1517" s="50">
        <f>IF($B1517&gt;=Input!$C$22,100,"n.m.")</f>
        <v>100</v>
      </c>
    </row>
    <row r="1518" spans="2:10" x14ac:dyDescent="0.15">
      <c r="B1518" s="33">
        <f t="shared" si="71"/>
        <v>42696</v>
      </c>
      <c r="C1518" s="160">
        <v>173</v>
      </c>
      <c r="D1518" s="44">
        <f>IF($B1518&lt;Input!$C$22,"n.m.",IF($B1518=Input!$C$22,100,100*(1+(C1518/INDEX(C$18:C$1845,MATCH(Input!$C$22,$B$18:$B$1845,0))-1))))</f>
        <v>173</v>
      </c>
      <c r="E1518" s="52">
        <f t="shared" si="70"/>
        <v>-5.7471264367816577E-3</v>
      </c>
      <c r="F1518" s="164">
        <v>220540</v>
      </c>
      <c r="G1518" s="163">
        <v>4730</v>
      </c>
      <c r="H1518" s="48">
        <f>IF($B1518&lt;Input!$C$22,"n.m.",IF($B1518=Input!$C$22,100,100*(1+(G1518/INDEX(G$18:G$1845,MATCH(Input!$C$22,$B$18:$B$1845,0))-1))))</f>
        <v>118.25000000000001</v>
      </c>
      <c r="I1518" s="46">
        <f t="shared" si="69"/>
        <v>-2.1097046413501852E-3</v>
      </c>
      <c r="J1518" s="50">
        <f>IF($B1518&gt;=Input!$C$22,100,"n.m.")</f>
        <v>100</v>
      </c>
    </row>
    <row r="1519" spans="2:10" x14ac:dyDescent="0.15">
      <c r="B1519" s="33">
        <f t="shared" si="71"/>
        <v>42695</v>
      </c>
      <c r="C1519" s="160">
        <v>174</v>
      </c>
      <c r="D1519" s="44">
        <f>IF($B1519&lt;Input!$C$22,"n.m.",IF($B1519=Input!$C$22,100,100*(1+(C1519/INDEX(C$18:C$1845,MATCH(Input!$C$22,$B$18:$B$1845,0))-1))))</f>
        <v>174</v>
      </c>
      <c r="E1519" s="52">
        <f t="shared" si="70"/>
        <v>-5.7142857142856718E-3</v>
      </c>
      <c r="F1519" s="164">
        <v>245737</v>
      </c>
      <c r="G1519" s="163">
        <v>4740</v>
      </c>
      <c r="H1519" s="48">
        <f>IF($B1519&lt;Input!$C$22,"n.m.",IF($B1519=Input!$C$22,100,100*(1+(G1519/INDEX(G$18:G$1845,MATCH(Input!$C$22,$B$18:$B$1845,0))-1))))</f>
        <v>118.5</v>
      </c>
      <c r="I1519" s="46">
        <f t="shared" si="69"/>
        <v>-2.1052631578947212E-3</v>
      </c>
      <c r="J1519" s="50">
        <f>IF($B1519&gt;=Input!$C$22,100,"n.m.")</f>
        <v>100</v>
      </c>
    </row>
    <row r="1520" spans="2:10" x14ac:dyDescent="0.15">
      <c r="B1520" s="33">
        <f t="shared" si="71"/>
        <v>42694</v>
      </c>
      <c r="C1520" s="160">
        <v>175</v>
      </c>
      <c r="D1520" s="44">
        <f>IF($B1520&lt;Input!$C$22,"n.m.",IF($B1520=Input!$C$22,100,100*(1+(C1520/INDEX(C$18:C$1845,MATCH(Input!$C$22,$B$18:$B$1845,0))-1))))</f>
        <v>175</v>
      </c>
      <c r="E1520" s="52">
        <f t="shared" si="70"/>
        <v>-5.6818181818182323E-3</v>
      </c>
      <c r="F1520" s="164">
        <v>268747</v>
      </c>
      <c r="G1520" s="163">
        <v>4750</v>
      </c>
      <c r="H1520" s="48">
        <f>IF($B1520&lt;Input!$C$22,"n.m.",IF($B1520=Input!$C$22,100,100*(1+(G1520/INDEX(G$18:G$1845,MATCH(Input!$C$22,$B$18:$B$1845,0))-1))))</f>
        <v>118.75</v>
      </c>
      <c r="I1520" s="46">
        <f t="shared" si="69"/>
        <v>-2.1008403361344463E-3</v>
      </c>
      <c r="J1520" s="50">
        <f>IF($B1520&gt;=Input!$C$22,100,"n.m.")</f>
        <v>100</v>
      </c>
    </row>
    <row r="1521" spans="2:10" x14ac:dyDescent="0.15">
      <c r="B1521" s="33">
        <f t="shared" si="71"/>
        <v>42693</v>
      </c>
      <c r="C1521" s="160">
        <v>176</v>
      </c>
      <c r="D1521" s="44">
        <f>IF($B1521&lt;Input!$C$22,"n.m.",IF($B1521=Input!$C$22,100,100*(1+(C1521/INDEX(C$18:C$1845,MATCH(Input!$C$22,$B$18:$B$1845,0))-1))))</f>
        <v>176</v>
      </c>
      <c r="E1521" s="52">
        <f t="shared" si="70"/>
        <v>-5.6497175141242417E-3</v>
      </c>
      <c r="F1521" s="164">
        <v>393019</v>
      </c>
      <c r="G1521" s="163">
        <v>4760</v>
      </c>
      <c r="H1521" s="48">
        <f>IF($B1521&lt;Input!$C$22,"n.m.",IF($B1521=Input!$C$22,100,100*(1+(G1521/INDEX(G$18:G$1845,MATCH(Input!$C$22,$B$18:$B$1845,0))-1))))</f>
        <v>119</v>
      </c>
      <c r="I1521" s="46">
        <f t="shared" si="69"/>
        <v>-2.0964360587002462E-3</v>
      </c>
      <c r="J1521" s="50">
        <f>IF($B1521&gt;=Input!$C$22,100,"n.m.")</f>
        <v>100</v>
      </c>
    </row>
    <row r="1522" spans="2:10" x14ac:dyDescent="0.15">
      <c r="B1522" s="33">
        <f t="shared" si="71"/>
        <v>42692</v>
      </c>
      <c r="C1522" s="160">
        <v>177</v>
      </c>
      <c r="D1522" s="44">
        <f>IF($B1522&lt;Input!$C$22,"n.m.",IF($B1522=Input!$C$22,100,100*(1+(C1522/INDEX(C$18:C$1845,MATCH(Input!$C$22,$B$18:$B$1845,0))-1))))</f>
        <v>177</v>
      </c>
      <c r="E1522" s="52">
        <f t="shared" si="70"/>
        <v>-5.6179775280899014E-3</v>
      </c>
      <c r="F1522" s="164">
        <v>296973</v>
      </c>
      <c r="G1522" s="163">
        <v>4770</v>
      </c>
      <c r="H1522" s="48">
        <f>IF($B1522&lt;Input!$C$22,"n.m.",IF($B1522=Input!$C$22,100,100*(1+(G1522/INDEX(G$18:G$1845,MATCH(Input!$C$22,$B$18:$B$1845,0))-1))))</f>
        <v>119.24999999999999</v>
      </c>
      <c r="I1522" s="46">
        <f t="shared" si="69"/>
        <v>-2.0920502092049986E-3</v>
      </c>
      <c r="J1522" s="50">
        <f>IF($B1522&gt;=Input!$C$22,100,"n.m.")</f>
        <v>100</v>
      </c>
    </row>
    <row r="1523" spans="2:10" x14ac:dyDescent="0.15">
      <c r="B1523" s="33">
        <f t="shared" si="71"/>
        <v>42691</v>
      </c>
      <c r="C1523" s="160">
        <v>178</v>
      </c>
      <c r="D1523" s="44">
        <f>IF($B1523&lt;Input!$C$22,"n.m.",IF($B1523=Input!$C$22,100,100*(1+(C1523/INDEX(C$18:C$1845,MATCH(Input!$C$22,$B$18:$B$1845,0))-1))))</f>
        <v>178</v>
      </c>
      <c r="E1523" s="52">
        <f t="shared" si="70"/>
        <v>-5.5865921787709993E-3</v>
      </c>
      <c r="F1523" s="164">
        <v>306823</v>
      </c>
      <c r="G1523" s="163">
        <v>4780</v>
      </c>
      <c r="H1523" s="48">
        <f>IF($B1523&lt;Input!$C$22,"n.m.",IF($B1523=Input!$C$22,100,100*(1+(G1523/INDEX(G$18:G$1845,MATCH(Input!$C$22,$B$18:$B$1845,0))-1))))</f>
        <v>119.5</v>
      </c>
      <c r="I1523" s="46">
        <f t="shared" si="69"/>
        <v>-2.0876826722338038E-3</v>
      </c>
      <c r="J1523" s="50">
        <f>IF($B1523&gt;=Input!$C$22,100,"n.m.")</f>
        <v>100</v>
      </c>
    </row>
    <row r="1524" spans="2:10" x14ac:dyDescent="0.15">
      <c r="B1524" s="33">
        <f t="shared" si="71"/>
        <v>42690</v>
      </c>
      <c r="C1524" s="160">
        <v>179</v>
      </c>
      <c r="D1524" s="44">
        <f>IF($B1524&lt;Input!$C$22,"n.m.",IF($B1524=Input!$C$22,100,100*(1+(C1524/INDEX(C$18:C$1845,MATCH(Input!$C$22,$B$18:$B$1845,0))-1))))</f>
        <v>179</v>
      </c>
      <c r="E1524" s="52">
        <f t="shared" si="70"/>
        <v>-5.5555555555555358E-3</v>
      </c>
      <c r="F1524" s="164">
        <v>279413</v>
      </c>
      <c r="G1524" s="163">
        <v>4790</v>
      </c>
      <c r="H1524" s="48">
        <f>IF($B1524&lt;Input!$C$22,"n.m.",IF($B1524=Input!$C$22,100,100*(1+(G1524/INDEX(G$18:G$1845,MATCH(Input!$C$22,$B$18:$B$1845,0))-1))))</f>
        <v>119.75</v>
      </c>
      <c r="I1524" s="46">
        <f t="shared" si="69"/>
        <v>-2.0833333333333259E-3</v>
      </c>
      <c r="J1524" s="50">
        <f>IF($B1524&gt;=Input!$C$22,100,"n.m.")</f>
        <v>100</v>
      </c>
    </row>
    <row r="1525" spans="2:10" x14ac:dyDescent="0.15">
      <c r="B1525" s="33">
        <f t="shared" si="71"/>
        <v>42689</v>
      </c>
      <c r="C1525" s="160">
        <v>180</v>
      </c>
      <c r="D1525" s="44">
        <f>IF($B1525&lt;Input!$C$22,"n.m.",IF($B1525=Input!$C$22,100,100*(1+(C1525/INDEX(C$18:C$1845,MATCH(Input!$C$22,$B$18:$B$1845,0))-1))))</f>
        <v>180</v>
      </c>
      <c r="E1525" s="52">
        <f t="shared" si="70"/>
        <v>-5.5248618784530246E-3</v>
      </c>
      <c r="F1525" s="164">
        <v>321806</v>
      </c>
      <c r="G1525" s="163">
        <v>4800</v>
      </c>
      <c r="H1525" s="48">
        <f>IF($B1525&lt;Input!$C$22,"n.m.",IF($B1525=Input!$C$22,100,100*(1+(G1525/INDEX(G$18:G$1845,MATCH(Input!$C$22,$B$18:$B$1845,0))-1))))</f>
        <v>120</v>
      </c>
      <c r="I1525" s="46">
        <f t="shared" si="69"/>
        <v>-2.0790020790020236E-3</v>
      </c>
      <c r="J1525" s="50">
        <f>IF($B1525&gt;=Input!$C$22,100,"n.m.")</f>
        <v>100</v>
      </c>
    </row>
    <row r="1526" spans="2:10" x14ac:dyDescent="0.15">
      <c r="B1526" s="33">
        <f t="shared" si="71"/>
        <v>42688</v>
      </c>
      <c r="C1526" s="160">
        <v>181</v>
      </c>
      <c r="D1526" s="44">
        <f>IF($B1526&lt;Input!$C$22,"n.m.",IF($B1526=Input!$C$22,100,100*(1+(C1526/INDEX(C$18:C$1845,MATCH(Input!$C$22,$B$18:$B$1845,0))-1))))</f>
        <v>181</v>
      </c>
      <c r="E1526" s="52">
        <f t="shared" si="70"/>
        <v>-5.494505494505475E-3</v>
      </c>
      <c r="F1526" s="164">
        <v>355833</v>
      </c>
      <c r="G1526" s="163">
        <v>4810</v>
      </c>
      <c r="H1526" s="48">
        <f>IF($B1526&lt;Input!$C$22,"n.m.",IF($B1526=Input!$C$22,100,100*(1+(G1526/INDEX(G$18:G$1845,MATCH(Input!$C$22,$B$18:$B$1845,0))-1))))</f>
        <v>120.24999999999999</v>
      </c>
      <c r="I1526" s="46">
        <f t="shared" si="69"/>
        <v>-2.0746887966804906E-3</v>
      </c>
      <c r="J1526" s="50">
        <f>IF($B1526&gt;=Input!$C$22,100,"n.m.")</f>
        <v>100</v>
      </c>
    </row>
    <row r="1527" spans="2:10" x14ac:dyDescent="0.15">
      <c r="B1527" s="33">
        <f t="shared" si="71"/>
        <v>42687</v>
      </c>
      <c r="C1527" s="160">
        <v>182</v>
      </c>
      <c r="D1527" s="44">
        <f>IF($B1527&lt;Input!$C$22,"n.m.",IF($B1527=Input!$C$22,100,100*(1+(C1527/INDEX(C$18:C$1845,MATCH(Input!$C$22,$B$18:$B$1845,0))-1))))</f>
        <v>182</v>
      </c>
      <c r="E1527" s="52">
        <f t="shared" si="70"/>
        <v>-5.464480874316946E-3</v>
      </c>
      <c r="F1527" s="164">
        <v>427647</v>
      </c>
      <c r="G1527" s="163">
        <v>4820</v>
      </c>
      <c r="H1527" s="48">
        <f>IF($B1527&lt;Input!$C$22,"n.m.",IF($B1527=Input!$C$22,100,100*(1+(G1527/INDEX(G$18:G$1845,MATCH(Input!$C$22,$B$18:$B$1845,0))-1))))</f>
        <v>120.5</v>
      </c>
      <c r="I1527" s="46">
        <f t="shared" si="69"/>
        <v>-2.0703933747412417E-3</v>
      </c>
      <c r="J1527" s="50">
        <f>IF($B1527&gt;=Input!$C$22,100,"n.m.")</f>
        <v>100</v>
      </c>
    </row>
    <row r="1528" spans="2:10" x14ac:dyDescent="0.15">
      <c r="B1528" s="33">
        <f t="shared" si="71"/>
        <v>42686</v>
      </c>
      <c r="C1528" s="160">
        <v>183</v>
      </c>
      <c r="D1528" s="44">
        <f>IF($B1528&lt;Input!$C$22,"n.m.",IF($B1528=Input!$C$22,100,100*(1+(C1528/INDEX(C$18:C$1845,MATCH(Input!$C$22,$B$18:$B$1845,0))-1))))</f>
        <v>183</v>
      </c>
      <c r="E1528" s="52">
        <f t="shared" si="70"/>
        <v>-5.4347826086956763E-3</v>
      </c>
      <c r="F1528" s="164">
        <v>464204</v>
      </c>
      <c r="G1528" s="163">
        <v>4830</v>
      </c>
      <c r="H1528" s="48">
        <f>IF($B1528&lt;Input!$C$22,"n.m.",IF($B1528=Input!$C$22,100,100*(1+(G1528/INDEX(G$18:G$1845,MATCH(Input!$C$22,$B$18:$B$1845,0))-1))))</f>
        <v>120.75</v>
      </c>
      <c r="I1528" s="46">
        <f t="shared" si="69"/>
        <v>-2.0661157024793875E-3</v>
      </c>
      <c r="J1528" s="50">
        <f>IF($B1528&gt;=Input!$C$22,100,"n.m.")</f>
        <v>100</v>
      </c>
    </row>
    <row r="1529" spans="2:10" x14ac:dyDescent="0.15">
      <c r="B1529" s="33">
        <f t="shared" si="71"/>
        <v>42685</v>
      </c>
      <c r="C1529" s="160">
        <v>184</v>
      </c>
      <c r="D1529" s="44">
        <f>IF($B1529&lt;Input!$C$22,"n.m.",IF($B1529=Input!$C$22,100,100*(1+(C1529/INDEX(C$18:C$1845,MATCH(Input!$C$22,$B$18:$B$1845,0))-1))))</f>
        <v>184</v>
      </c>
      <c r="E1529" s="52">
        <f t="shared" si="70"/>
        <v>-5.4054054054053502E-3</v>
      </c>
      <c r="F1529" s="164">
        <v>431122</v>
      </c>
      <c r="G1529" s="163">
        <v>4840</v>
      </c>
      <c r="H1529" s="48">
        <f>IF($B1529&lt;Input!$C$22,"n.m.",IF($B1529=Input!$C$22,100,100*(1+(G1529/INDEX(G$18:G$1845,MATCH(Input!$C$22,$B$18:$B$1845,0))-1))))</f>
        <v>121</v>
      </c>
      <c r="I1529" s="46">
        <f t="shared" si="69"/>
        <v>-2.0618556701030855E-3</v>
      </c>
      <c r="J1529" s="50">
        <f>IF($B1529&gt;=Input!$C$22,100,"n.m.")</f>
        <v>100</v>
      </c>
    </row>
    <row r="1530" spans="2:10" x14ac:dyDescent="0.15">
      <c r="B1530" s="33">
        <f t="shared" si="71"/>
        <v>42684</v>
      </c>
      <c r="C1530" s="160">
        <v>185</v>
      </c>
      <c r="D1530" s="44">
        <f>IF($B1530&lt;Input!$C$22,"n.m.",IF($B1530=Input!$C$22,100,100*(1+(C1530/INDEX(C$18:C$1845,MATCH(Input!$C$22,$B$18:$B$1845,0))-1))))</f>
        <v>185</v>
      </c>
      <c r="E1530" s="52">
        <f t="shared" si="70"/>
        <v>-5.3763440860215006E-3</v>
      </c>
      <c r="F1530" s="164">
        <v>426769</v>
      </c>
      <c r="G1530" s="163">
        <v>4850</v>
      </c>
      <c r="H1530" s="48">
        <f>IF($B1530&lt;Input!$C$22,"n.m.",IF($B1530=Input!$C$22,100,100*(1+(G1530/INDEX(G$18:G$1845,MATCH(Input!$C$22,$B$18:$B$1845,0))-1))))</f>
        <v>121.24999999999999</v>
      </c>
      <c r="I1530" s="46">
        <f t="shared" si="69"/>
        <v>-2.057613168724326E-3</v>
      </c>
      <c r="J1530" s="50">
        <f>IF($B1530&gt;=Input!$C$22,100,"n.m.")</f>
        <v>100</v>
      </c>
    </row>
    <row r="1531" spans="2:10" x14ac:dyDescent="0.15">
      <c r="B1531" s="33">
        <f t="shared" si="71"/>
        <v>42683</v>
      </c>
      <c r="C1531" s="160">
        <v>186</v>
      </c>
      <c r="D1531" s="44">
        <f>IF($B1531&lt;Input!$C$22,"n.m.",IF($B1531=Input!$C$22,100,100*(1+(C1531/INDEX(C$18:C$1845,MATCH(Input!$C$22,$B$18:$B$1845,0))-1))))</f>
        <v>186</v>
      </c>
      <c r="E1531" s="52">
        <f t="shared" si="70"/>
        <v>-5.3475935828877219E-3</v>
      </c>
      <c r="F1531" s="164">
        <v>334836</v>
      </c>
      <c r="G1531" s="163">
        <v>4860</v>
      </c>
      <c r="H1531" s="48">
        <f>IF($B1531&lt;Input!$C$22,"n.m.",IF($B1531=Input!$C$22,100,100*(1+(G1531/INDEX(G$18:G$1845,MATCH(Input!$C$22,$B$18:$B$1845,0))-1))))</f>
        <v>121.50000000000001</v>
      </c>
      <c r="I1531" s="46">
        <f t="shared" si="69"/>
        <v>-2.0533880903490509E-3</v>
      </c>
      <c r="J1531" s="50">
        <f>IF($B1531&gt;=Input!$C$22,100,"n.m.")</f>
        <v>100</v>
      </c>
    </row>
    <row r="1532" spans="2:10" x14ac:dyDescent="0.15">
      <c r="B1532" s="33">
        <f t="shared" si="71"/>
        <v>42682</v>
      </c>
      <c r="C1532" s="160">
        <v>187</v>
      </c>
      <c r="D1532" s="44">
        <f>IF($B1532&lt;Input!$C$22,"n.m.",IF($B1532=Input!$C$22,100,100*(1+(C1532/INDEX(C$18:C$1845,MATCH(Input!$C$22,$B$18:$B$1845,0))-1))))</f>
        <v>187</v>
      </c>
      <c r="E1532" s="52">
        <f t="shared" si="70"/>
        <v>-5.3191489361702482E-3</v>
      </c>
      <c r="F1532" s="164">
        <v>346011</v>
      </c>
      <c r="G1532" s="163">
        <v>4870</v>
      </c>
      <c r="H1532" s="48">
        <f>IF($B1532&lt;Input!$C$22,"n.m.",IF($B1532=Input!$C$22,100,100*(1+(G1532/INDEX(G$18:G$1845,MATCH(Input!$C$22,$B$18:$B$1845,0))-1))))</f>
        <v>121.75</v>
      </c>
      <c r="I1532" s="46">
        <f t="shared" si="69"/>
        <v>-2.049180327868827E-3</v>
      </c>
      <c r="J1532" s="50">
        <f>IF($B1532&gt;=Input!$C$22,100,"n.m.")</f>
        <v>100</v>
      </c>
    </row>
    <row r="1533" spans="2:10" x14ac:dyDescent="0.15">
      <c r="B1533" s="33">
        <f t="shared" si="71"/>
        <v>42681</v>
      </c>
      <c r="C1533" s="160">
        <v>188</v>
      </c>
      <c r="D1533" s="44">
        <f>IF($B1533&lt;Input!$C$22,"n.m.",IF($B1533=Input!$C$22,100,100*(1+(C1533/INDEX(C$18:C$1845,MATCH(Input!$C$22,$B$18:$B$1845,0))-1))))</f>
        <v>188</v>
      </c>
      <c r="E1533" s="52">
        <f t="shared" si="70"/>
        <v>-5.2910052910053462E-3</v>
      </c>
      <c r="F1533" s="164">
        <v>265032</v>
      </c>
      <c r="G1533" s="163">
        <v>4880</v>
      </c>
      <c r="H1533" s="48">
        <f>IF($B1533&lt;Input!$C$22,"n.m.",IF($B1533=Input!$C$22,100,100*(1+(G1533/INDEX(G$18:G$1845,MATCH(Input!$C$22,$B$18:$B$1845,0))-1))))</f>
        <v>122</v>
      </c>
      <c r="I1533" s="46">
        <f t="shared" si="69"/>
        <v>-2.0449897750510759E-3</v>
      </c>
      <c r="J1533" s="50">
        <f>IF($B1533&gt;=Input!$C$22,100,"n.m.")</f>
        <v>100</v>
      </c>
    </row>
    <row r="1534" spans="2:10" x14ac:dyDescent="0.15">
      <c r="B1534" s="33">
        <f t="shared" si="71"/>
        <v>42680</v>
      </c>
      <c r="C1534" s="160">
        <v>189</v>
      </c>
      <c r="D1534" s="44">
        <f>IF($B1534&lt;Input!$C$22,"n.m.",IF($B1534=Input!$C$22,100,100*(1+(C1534/INDEX(C$18:C$1845,MATCH(Input!$C$22,$B$18:$B$1845,0))-1))))</f>
        <v>189</v>
      </c>
      <c r="E1534" s="52">
        <f t="shared" si="70"/>
        <v>-5.2631578947368585E-3</v>
      </c>
      <c r="F1534" s="164">
        <v>447522</v>
      </c>
      <c r="G1534" s="163">
        <v>4890</v>
      </c>
      <c r="H1534" s="48">
        <f>IF($B1534&lt;Input!$C$22,"n.m.",IF($B1534=Input!$C$22,100,100*(1+(G1534/INDEX(G$18:G$1845,MATCH(Input!$C$22,$B$18:$B$1845,0))-1))))</f>
        <v>122.24999999999999</v>
      </c>
      <c r="I1534" s="46">
        <f t="shared" si="69"/>
        <v>-2.0408163265306367E-3</v>
      </c>
      <c r="J1534" s="50">
        <f>IF($B1534&gt;=Input!$C$22,100,"n.m.")</f>
        <v>100</v>
      </c>
    </row>
    <row r="1535" spans="2:10" x14ac:dyDescent="0.15">
      <c r="B1535" s="33">
        <f t="shared" si="71"/>
        <v>42679</v>
      </c>
      <c r="C1535" s="160">
        <v>190</v>
      </c>
      <c r="D1535" s="44">
        <f>IF($B1535&lt;Input!$C$22,"n.m.",IF($B1535=Input!$C$22,100,100*(1+(C1535/INDEX(C$18:C$1845,MATCH(Input!$C$22,$B$18:$B$1845,0))-1))))</f>
        <v>190</v>
      </c>
      <c r="E1535" s="52">
        <f t="shared" si="70"/>
        <v>-5.2356020942407877E-3</v>
      </c>
      <c r="F1535" s="164">
        <v>207341</v>
      </c>
      <c r="G1535" s="163">
        <v>4900</v>
      </c>
      <c r="H1535" s="48">
        <f>IF($B1535&lt;Input!$C$22,"n.m.",IF($B1535=Input!$C$22,100,100*(1+(G1535/INDEX(G$18:G$1845,MATCH(Input!$C$22,$B$18:$B$1845,0))-1))))</f>
        <v>122.50000000000001</v>
      </c>
      <c r="I1535" s="46">
        <f t="shared" si="69"/>
        <v>-2.0366598778004397E-3</v>
      </c>
      <c r="J1535" s="50">
        <f>IF($B1535&gt;=Input!$C$22,100,"n.m.")</f>
        <v>100</v>
      </c>
    </row>
    <row r="1536" spans="2:10" x14ac:dyDescent="0.15">
      <c r="B1536" s="33">
        <f t="shared" si="71"/>
        <v>42678</v>
      </c>
      <c r="C1536" s="160">
        <v>191</v>
      </c>
      <c r="D1536" s="44">
        <f>IF($B1536&lt;Input!$C$22,"n.m.",IF($B1536=Input!$C$22,100,100*(1+(C1536/INDEX(C$18:C$1845,MATCH(Input!$C$22,$B$18:$B$1845,0))-1))))</f>
        <v>191</v>
      </c>
      <c r="E1536" s="52">
        <f t="shared" si="70"/>
        <v>-5.2083333333333703E-3</v>
      </c>
      <c r="F1536" s="164">
        <v>418062</v>
      </c>
      <c r="G1536" s="163">
        <v>4910</v>
      </c>
      <c r="H1536" s="48">
        <f>IF($B1536&lt;Input!$C$22,"n.m.",IF($B1536=Input!$C$22,100,100*(1+(G1536/INDEX(G$18:G$1845,MATCH(Input!$C$22,$B$18:$B$1845,0))-1))))</f>
        <v>122.75</v>
      </c>
      <c r="I1536" s="46">
        <f t="shared" si="69"/>
        <v>-2.0325203252032908E-3</v>
      </c>
      <c r="J1536" s="50">
        <f>IF($B1536&gt;=Input!$C$22,100,"n.m.")</f>
        <v>100</v>
      </c>
    </row>
    <row r="1537" spans="2:10" x14ac:dyDescent="0.15">
      <c r="B1537" s="33">
        <f t="shared" si="71"/>
        <v>42677</v>
      </c>
      <c r="C1537" s="160">
        <v>192</v>
      </c>
      <c r="D1537" s="44">
        <f>IF($B1537&lt;Input!$C$22,"n.m.",IF($B1537=Input!$C$22,100,100*(1+(C1537/INDEX(C$18:C$1845,MATCH(Input!$C$22,$B$18:$B$1845,0))-1))))</f>
        <v>192</v>
      </c>
      <c r="E1537" s="52">
        <f t="shared" si="70"/>
        <v>-5.1813471502590858E-3</v>
      </c>
      <c r="F1537" s="164">
        <v>272008</v>
      </c>
      <c r="G1537" s="163">
        <v>4920</v>
      </c>
      <c r="H1537" s="48">
        <f>IF($B1537&lt;Input!$C$22,"n.m.",IF($B1537=Input!$C$22,100,100*(1+(G1537/INDEX(G$18:G$1845,MATCH(Input!$C$22,$B$18:$B$1845,0))-1))))</f>
        <v>123</v>
      </c>
      <c r="I1537" s="46">
        <f t="shared" si="69"/>
        <v>-2.0283975659228792E-3</v>
      </c>
      <c r="J1537" s="50">
        <f>IF($B1537&gt;=Input!$C$22,100,"n.m.")</f>
        <v>100</v>
      </c>
    </row>
    <row r="1538" spans="2:10" x14ac:dyDescent="0.15">
      <c r="B1538" s="33">
        <f t="shared" si="71"/>
        <v>42676</v>
      </c>
      <c r="C1538" s="160">
        <v>193</v>
      </c>
      <c r="D1538" s="44">
        <f>IF($B1538&lt;Input!$C$22,"n.m.",IF($B1538=Input!$C$22,100,100*(1+(C1538/INDEX(C$18:C$1845,MATCH(Input!$C$22,$B$18:$B$1845,0))-1))))</f>
        <v>193</v>
      </c>
      <c r="E1538" s="52">
        <f t="shared" si="70"/>
        <v>-5.1546391752577136E-3</v>
      </c>
      <c r="F1538" s="164">
        <v>354546</v>
      </c>
      <c r="G1538" s="163">
        <v>4930</v>
      </c>
      <c r="H1538" s="48">
        <f>IF($B1538&lt;Input!$C$22,"n.m.",IF($B1538=Input!$C$22,100,100*(1+(G1538/INDEX(G$18:G$1845,MATCH(Input!$C$22,$B$18:$B$1845,0))-1))))</f>
        <v>123.25</v>
      </c>
      <c r="I1538" s="46">
        <f t="shared" si="69"/>
        <v>-2.0242914979756721E-3</v>
      </c>
      <c r="J1538" s="50">
        <f>IF($B1538&gt;=Input!$C$22,100,"n.m.")</f>
        <v>100</v>
      </c>
    </row>
    <row r="1539" spans="2:10" x14ac:dyDescent="0.15">
      <c r="B1539" s="33">
        <f t="shared" si="71"/>
        <v>42675</v>
      </c>
      <c r="C1539" s="160">
        <v>194</v>
      </c>
      <c r="D1539" s="44">
        <f>IF($B1539&lt;Input!$C$22,"n.m.",IF($B1539=Input!$C$22,100,100*(1+(C1539/INDEX(C$18:C$1845,MATCH(Input!$C$22,$B$18:$B$1845,0))-1))))</f>
        <v>194</v>
      </c>
      <c r="E1539" s="52">
        <f t="shared" si="70"/>
        <v>-5.12820512820511E-3</v>
      </c>
      <c r="F1539" s="164">
        <v>265516</v>
      </c>
      <c r="G1539" s="163">
        <v>4940</v>
      </c>
      <c r="H1539" s="48">
        <f>IF($B1539&lt;Input!$C$22,"n.m.",IF($B1539=Input!$C$22,100,100*(1+(G1539/INDEX(G$18:G$1845,MATCH(Input!$C$22,$B$18:$B$1845,0))-1))))</f>
        <v>123.50000000000001</v>
      </c>
      <c r="I1539" s="46">
        <f t="shared" si="69"/>
        <v>-2.0202020202020332E-3</v>
      </c>
      <c r="J1539" s="50">
        <f>IF($B1539&gt;=Input!$C$22,100,"n.m.")</f>
        <v>100</v>
      </c>
    </row>
    <row r="1540" spans="2:10" x14ac:dyDescent="0.15">
      <c r="B1540" s="33">
        <f t="shared" si="71"/>
        <v>42674</v>
      </c>
      <c r="C1540" s="160">
        <v>195</v>
      </c>
      <c r="D1540" s="44">
        <f>IF($B1540&lt;Input!$C$22,"n.m.",IF($B1540=Input!$C$22,100,100*(1+(C1540/INDEX(C$18:C$1845,MATCH(Input!$C$22,$B$18:$B$1845,0))-1))))</f>
        <v>195</v>
      </c>
      <c r="E1540" s="52">
        <f t="shared" si="70"/>
        <v>-5.1020408163264808E-3</v>
      </c>
      <c r="F1540" s="164">
        <v>465451</v>
      </c>
      <c r="G1540" s="163">
        <v>4950</v>
      </c>
      <c r="H1540" s="48">
        <f>IF($B1540&lt;Input!$C$22,"n.m.",IF($B1540=Input!$C$22,100,100*(1+(G1540/INDEX(G$18:G$1845,MATCH(Input!$C$22,$B$18:$B$1845,0))-1))))</f>
        <v>123.75</v>
      </c>
      <c r="I1540" s="46">
        <f t="shared" si="69"/>
        <v>-2.0161290322581182E-3</v>
      </c>
      <c r="J1540" s="50">
        <f>IF($B1540&gt;=Input!$C$22,100,"n.m.")</f>
        <v>100</v>
      </c>
    </row>
    <row r="1541" spans="2:10" x14ac:dyDescent="0.15">
      <c r="B1541" s="33">
        <f t="shared" si="71"/>
        <v>42673</v>
      </c>
      <c r="C1541" s="160">
        <v>196</v>
      </c>
      <c r="D1541" s="44">
        <f>IF($B1541&lt;Input!$C$22,"n.m.",IF($B1541=Input!$C$22,100,100*(1+(C1541/INDEX(C$18:C$1845,MATCH(Input!$C$22,$B$18:$B$1845,0))-1))))</f>
        <v>196</v>
      </c>
      <c r="E1541" s="52">
        <f t="shared" si="70"/>
        <v>-5.0761421319797106E-3</v>
      </c>
      <c r="F1541" s="164">
        <v>384558</v>
      </c>
      <c r="G1541" s="163">
        <v>4960</v>
      </c>
      <c r="H1541" s="48">
        <f>IF($B1541&lt;Input!$C$22,"n.m.",IF($B1541=Input!$C$22,100,100*(1+(G1541/INDEX(G$18:G$1845,MATCH(Input!$C$22,$B$18:$B$1845,0))-1))))</f>
        <v>124</v>
      </c>
      <c r="I1541" s="46">
        <f t="shared" si="69"/>
        <v>-2.0120724346076591E-3</v>
      </c>
      <c r="J1541" s="50">
        <f>IF($B1541&gt;=Input!$C$22,100,"n.m.")</f>
        <v>100</v>
      </c>
    </row>
    <row r="1542" spans="2:10" x14ac:dyDescent="0.15">
      <c r="B1542" s="33">
        <f t="shared" si="71"/>
        <v>42672</v>
      </c>
      <c r="C1542" s="160">
        <v>197</v>
      </c>
      <c r="D1542" s="44">
        <f>IF($B1542&lt;Input!$C$22,"n.m.",IF($B1542=Input!$C$22,100,100*(1+(C1542/INDEX(C$18:C$1845,MATCH(Input!$C$22,$B$18:$B$1845,0))-1))))</f>
        <v>197</v>
      </c>
      <c r="E1542" s="52">
        <f t="shared" si="70"/>
        <v>-5.050505050505083E-3</v>
      </c>
      <c r="F1542" s="164">
        <v>430945</v>
      </c>
      <c r="G1542" s="163">
        <v>4970</v>
      </c>
      <c r="H1542" s="48">
        <f>IF($B1542&lt;Input!$C$22,"n.m.",IF($B1542=Input!$C$22,100,100*(1+(G1542/INDEX(G$18:G$1845,MATCH(Input!$C$22,$B$18:$B$1845,0))-1))))</f>
        <v>124.25</v>
      </c>
      <c r="I1542" s="46">
        <f t="shared" si="69"/>
        <v>-2.0080321285140812E-3</v>
      </c>
      <c r="J1542" s="50">
        <f>IF($B1542&gt;=Input!$C$22,100,"n.m.")</f>
        <v>100</v>
      </c>
    </row>
    <row r="1543" spans="2:10" x14ac:dyDescent="0.15">
      <c r="B1543" s="33">
        <f t="shared" si="71"/>
        <v>42671</v>
      </c>
      <c r="C1543" s="160">
        <v>198</v>
      </c>
      <c r="D1543" s="44">
        <f>IF($B1543&lt;Input!$C$22,"n.m.",IF($B1543=Input!$C$22,100,100*(1+(C1543/INDEX(C$18:C$1845,MATCH(Input!$C$22,$B$18:$B$1845,0))-1))))</f>
        <v>198</v>
      </c>
      <c r="E1543" s="52">
        <f t="shared" si="70"/>
        <v>-5.0251256281407253E-3</v>
      </c>
      <c r="F1543" s="164">
        <v>444940</v>
      </c>
      <c r="G1543" s="163">
        <v>4980</v>
      </c>
      <c r="H1543" s="48">
        <f>IF($B1543&lt;Input!$C$22,"n.m.",IF($B1543=Input!$C$22,100,100*(1+(G1543/INDEX(G$18:G$1845,MATCH(Input!$C$22,$B$18:$B$1845,0))-1))))</f>
        <v>124.50000000000001</v>
      </c>
      <c r="I1543" s="46">
        <f t="shared" si="69"/>
        <v>-2.0040080160320661E-3</v>
      </c>
      <c r="J1543" s="50">
        <f>IF($B1543&gt;=Input!$C$22,100,"n.m.")</f>
        <v>100</v>
      </c>
    </row>
    <row r="1544" spans="2:10" x14ac:dyDescent="0.15">
      <c r="B1544" s="33">
        <f t="shared" si="71"/>
        <v>42670</v>
      </c>
      <c r="C1544" s="160">
        <v>199</v>
      </c>
      <c r="D1544" s="44">
        <f>IF($B1544&lt;Input!$C$22,"n.m.",IF($B1544=Input!$C$22,100,100*(1+(C1544/INDEX(C$18:C$1845,MATCH(Input!$C$22,$B$18:$B$1845,0))-1))))</f>
        <v>199</v>
      </c>
      <c r="E1544" s="52">
        <f t="shared" si="70"/>
        <v>-5.0000000000000044E-3</v>
      </c>
      <c r="F1544" s="164">
        <v>201861</v>
      </c>
      <c r="G1544" s="163">
        <v>4990</v>
      </c>
      <c r="H1544" s="48">
        <f>IF($B1544&lt;Input!$C$22,"n.m.",IF($B1544=Input!$C$22,100,100*(1+(G1544/INDEX(G$18:G$1845,MATCH(Input!$C$22,$B$18:$B$1845,0))-1))))</f>
        <v>124.75</v>
      </c>
      <c r="I1544" s="46">
        <f t="shared" si="69"/>
        <v>-2.0000000000000018E-3</v>
      </c>
      <c r="J1544" s="50">
        <f>IF($B1544&gt;=Input!$C$22,100,"n.m.")</f>
        <v>100</v>
      </c>
    </row>
    <row r="1545" spans="2:10" x14ac:dyDescent="0.15">
      <c r="B1545" s="33">
        <f t="shared" si="71"/>
        <v>42669</v>
      </c>
      <c r="C1545" s="160">
        <v>200</v>
      </c>
      <c r="D1545" s="44">
        <f>IF($B1545&lt;Input!$C$22,"n.m.",IF($B1545=Input!$C$22,100,100*(1+(C1545/INDEX(C$18:C$1845,MATCH(Input!$C$22,$B$18:$B$1845,0))-1))))</f>
        <v>200</v>
      </c>
      <c r="E1545" s="52">
        <f t="shared" si="70"/>
        <v>-4.9751243781094301E-3</v>
      </c>
      <c r="F1545" s="164">
        <v>283162</v>
      </c>
      <c r="G1545" s="163">
        <v>5000</v>
      </c>
      <c r="H1545" s="48">
        <f>IF($B1545&lt;Input!$C$22,"n.m.",IF($B1545=Input!$C$22,100,100*(1+(G1545/INDEX(G$18:G$1845,MATCH(Input!$C$22,$B$18:$B$1845,0))-1))))</f>
        <v>125</v>
      </c>
      <c r="I1545" s="46">
        <f t="shared" si="69"/>
        <v>-1.9960079840319889E-3</v>
      </c>
      <c r="J1545" s="50">
        <f>IF($B1545&gt;=Input!$C$22,100,"n.m.")</f>
        <v>100</v>
      </c>
    </row>
    <row r="1546" spans="2:10" x14ac:dyDescent="0.15">
      <c r="B1546" s="33">
        <f t="shared" si="71"/>
        <v>42668</v>
      </c>
      <c r="C1546" s="160">
        <v>201</v>
      </c>
      <c r="D1546" s="44">
        <f>IF($B1546&lt;Input!$C$22,"n.m.",IF($B1546=Input!$C$22,100,100*(1+(C1546/INDEX(C$18:C$1845,MATCH(Input!$C$22,$B$18:$B$1845,0))-1))))</f>
        <v>200.99999999999997</v>
      </c>
      <c r="E1546" s="52">
        <f t="shared" si="70"/>
        <v>-4.9504950495049549E-3</v>
      </c>
      <c r="F1546" s="164">
        <v>273786</v>
      </c>
      <c r="G1546" s="163">
        <v>5010</v>
      </c>
      <c r="H1546" s="48">
        <f>IF($B1546&lt;Input!$C$22,"n.m.",IF($B1546=Input!$C$22,100,100*(1+(G1546/INDEX(G$18:G$1845,MATCH(Input!$C$22,$B$18:$B$1845,0))-1))))</f>
        <v>125.25</v>
      </c>
      <c r="I1546" s="46">
        <f t="shared" si="69"/>
        <v>-1.9920318725099584E-3</v>
      </c>
      <c r="J1546" s="50">
        <f>IF($B1546&gt;=Input!$C$22,100,"n.m.")</f>
        <v>100</v>
      </c>
    </row>
    <row r="1547" spans="2:10" x14ac:dyDescent="0.15">
      <c r="B1547" s="33">
        <f t="shared" si="71"/>
        <v>42667</v>
      </c>
      <c r="C1547" s="160">
        <v>202</v>
      </c>
      <c r="D1547" s="44">
        <f>IF($B1547&lt;Input!$C$22,"n.m.",IF($B1547=Input!$C$22,100,100*(1+(C1547/INDEX(C$18:C$1845,MATCH(Input!$C$22,$B$18:$B$1845,0))-1))))</f>
        <v>202</v>
      </c>
      <c r="E1547" s="52">
        <f t="shared" si="70"/>
        <v>-4.9261083743842304E-3</v>
      </c>
      <c r="F1547" s="164">
        <v>336593</v>
      </c>
      <c r="G1547" s="163">
        <v>5020</v>
      </c>
      <c r="H1547" s="48">
        <f>IF($B1547&lt;Input!$C$22,"n.m.",IF($B1547=Input!$C$22,100,100*(1+(G1547/INDEX(G$18:G$1845,MATCH(Input!$C$22,$B$18:$B$1845,0))-1))))</f>
        <v>125.49999999999999</v>
      </c>
      <c r="I1547" s="46">
        <f t="shared" si="69"/>
        <v>-1.9880715705765661E-3</v>
      </c>
      <c r="J1547" s="50">
        <f>IF($B1547&gt;=Input!$C$22,100,"n.m.")</f>
        <v>100</v>
      </c>
    </row>
    <row r="1548" spans="2:10" x14ac:dyDescent="0.15">
      <c r="B1548" s="33">
        <f t="shared" si="71"/>
        <v>42666</v>
      </c>
      <c r="C1548" s="160">
        <v>203</v>
      </c>
      <c r="D1548" s="44">
        <f>IF($B1548&lt;Input!$C$22,"n.m.",IF($B1548=Input!$C$22,100,100*(1+(C1548/INDEX(C$18:C$1845,MATCH(Input!$C$22,$B$18:$B$1845,0))-1))))</f>
        <v>202.99999999999997</v>
      </c>
      <c r="E1548" s="52">
        <f t="shared" si="70"/>
        <v>-4.9019607843137081E-3</v>
      </c>
      <c r="F1548" s="164">
        <v>338596</v>
      </c>
      <c r="G1548" s="163">
        <v>5030</v>
      </c>
      <c r="H1548" s="48">
        <f>IF($B1548&lt;Input!$C$22,"n.m.",IF($B1548=Input!$C$22,100,100*(1+(G1548/INDEX(G$18:G$1845,MATCH(Input!$C$22,$B$18:$B$1845,0))-1))))</f>
        <v>125.75</v>
      </c>
      <c r="I1548" s="46">
        <f t="shared" si="69"/>
        <v>-1.9841269841269771E-3</v>
      </c>
      <c r="J1548" s="50">
        <f>IF($B1548&gt;=Input!$C$22,100,"n.m.")</f>
        <v>100</v>
      </c>
    </row>
    <row r="1549" spans="2:10" x14ac:dyDescent="0.15">
      <c r="B1549" s="33">
        <f t="shared" si="71"/>
        <v>42665</v>
      </c>
      <c r="C1549" s="160">
        <v>204</v>
      </c>
      <c r="D1549" s="44">
        <f>IF($B1549&lt;Input!$C$22,"n.m.",IF($B1549=Input!$C$22,100,100*(1+(C1549/INDEX(C$18:C$1845,MATCH(Input!$C$22,$B$18:$B$1845,0))-1))))</f>
        <v>204</v>
      </c>
      <c r="E1549" s="52">
        <f t="shared" si="70"/>
        <v>-4.8780487804878092E-3</v>
      </c>
      <c r="F1549" s="164">
        <v>465962</v>
      </c>
      <c r="G1549" s="163">
        <v>5040</v>
      </c>
      <c r="H1549" s="48">
        <f>IF($B1549&lt;Input!$C$22,"n.m.",IF($B1549=Input!$C$22,100,100*(1+(G1549/INDEX(G$18:G$1845,MATCH(Input!$C$22,$B$18:$B$1845,0))-1))))</f>
        <v>126</v>
      </c>
      <c r="I1549" s="46">
        <f t="shared" si="69"/>
        <v>-1.980198019801982E-3</v>
      </c>
      <c r="J1549" s="50">
        <f>IF($B1549&gt;=Input!$C$22,100,"n.m.")</f>
        <v>100</v>
      </c>
    </row>
    <row r="1550" spans="2:10" x14ac:dyDescent="0.15">
      <c r="B1550" s="33">
        <f t="shared" si="71"/>
        <v>42664</v>
      </c>
      <c r="C1550" s="160">
        <v>205</v>
      </c>
      <c r="D1550" s="44">
        <f>IF($B1550&lt;Input!$C$22,"n.m.",IF($B1550=Input!$C$22,100,100*(1+(C1550/INDEX(C$18:C$1845,MATCH(Input!$C$22,$B$18:$B$1845,0))-1))))</f>
        <v>204.99999999999997</v>
      </c>
      <c r="E1550" s="52">
        <f t="shared" si="70"/>
        <v>-4.8543689320388328E-3</v>
      </c>
      <c r="F1550" s="164">
        <v>324260</v>
      </c>
      <c r="G1550" s="163">
        <v>5050</v>
      </c>
      <c r="H1550" s="48">
        <f>IF($B1550&lt;Input!$C$22,"n.m.",IF($B1550=Input!$C$22,100,100*(1+(G1550/INDEX(G$18:G$1845,MATCH(Input!$C$22,$B$18:$B$1845,0))-1))))</f>
        <v>126.25</v>
      </c>
      <c r="I1550" s="46">
        <f t="shared" si="69"/>
        <v>-1.9762845849802257E-3</v>
      </c>
      <c r="J1550" s="50">
        <f>IF($B1550&gt;=Input!$C$22,100,"n.m.")</f>
        <v>100</v>
      </c>
    </row>
    <row r="1551" spans="2:10" x14ac:dyDescent="0.15">
      <c r="B1551" s="33">
        <f t="shared" si="71"/>
        <v>42663</v>
      </c>
      <c r="C1551" s="160">
        <v>206</v>
      </c>
      <c r="D1551" s="44">
        <f>IF($B1551&lt;Input!$C$22,"n.m.",IF($B1551=Input!$C$22,100,100*(1+(C1551/INDEX(C$18:C$1845,MATCH(Input!$C$22,$B$18:$B$1845,0))-1))))</f>
        <v>206</v>
      </c>
      <c r="E1551" s="52">
        <f t="shared" si="70"/>
        <v>-4.8309178743961567E-3</v>
      </c>
      <c r="F1551" s="164">
        <v>435644</v>
      </c>
      <c r="G1551" s="163">
        <v>5060</v>
      </c>
      <c r="H1551" s="48">
        <f>IF($B1551&lt;Input!$C$22,"n.m.",IF($B1551=Input!$C$22,100,100*(1+(G1551/INDEX(G$18:G$1845,MATCH(Input!$C$22,$B$18:$B$1845,0))-1))))</f>
        <v>126.49999999999999</v>
      </c>
      <c r="I1551" s="46">
        <f t="shared" si="69"/>
        <v>-1.9723865877712132E-3</v>
      </c>
      <c r="J1551" s="50">
        <f>IF($B1551&gt;=Input!$C$22,100,"n.m.")</f>
        <v>100</v>
      </c>
    </row>
    <row r="1552" spans="2:10" x14ac:dyDescent="0.15">
      <c r="B1552" s="33">
        <f t="shared" si="71"/>
        <v>42662</v>
      </c>
      <c r="C1552" s="160">
        <v>207</v>
      </c>
      <c r="D1552" s="44">
        <f>IF($B1552&lt;Input!$C$22,"n.m.",IF($B1552=Input!$C$22,100,100*(1+(C1552/INDEX(C$18:C$1845,MATCH(Input!$C$22,$B$18:$B$1845,0))-1))))</f>
        <v>206.99999999999997</v>
      </c>
      <c r="E1552" s="52">
        <f t="shared" si="70"/>
        <v>-4.8076923076922906E-3</v>
      </c>
      <c r="F1552" s="164">
        <v>388180</v>
      </c>
      <c r="G1552" s="163">
        <v>5070</v>
      </c>
      <c r="H1552" s="48">
        <f>IF($B1552&lt;Input!$C$22,"n.m.",IF($B1552=Input!$C$22,100,100*(1+(G1552/INDEX(G$18:G$1845,MATCH(Input!$C$22,$B$18:$B$1845,0))-1))))</f>
        <v>126.75</v>
      </c>
      <c r="I1552" s="46">
        <f t="shared" si="69"/>
        <v>-1.9685039370078705E-3</v>
      </c>
      <c r="J1552" s="50">
        <f>IF($B1552&gt;=Input!$C$22,100,"n.m.")</f>
        <v>100</v>
      </c>
    </row>
    <row r="1553" spans="2:10" x14ac:dyDescent="0.15">
      <c r="B1553" s="33">
        <f t="shared" si="71"/>
        <v>42661</v>
      </c>
      <c r="C1553" s="160">
        <v>208</v>
      </c>
      <c r="D1553" s="44">
        <f>IF($B1553&lt;Input!$C$22,"n.m.",IF($B1553=Input!$C$22,100,100*(1+(C1553/INDEX(C$18:C$1845,MATCH(Input!$C$22,$B$18:$B$1845,0))-1))))</f>
        <v>208</v>
      </c>
      <c r="E1553" s="52">
        <f t="shared" si="70"/>
        <v>-4.784688995215336E-3</v>
      </c>
      <c r="F1553" s="164">
        <v>435074</v>
      </c>
      <c r="G1553" s="163">
        <v>5080</v>
      </c>
      <c r="H1553" s="48">
        <f>IF($B1553&lt;Input!$C$22,"n.m.",IF($B1553=Input!$C$22,100,100*(1+(G1553/INDEX(G$18:G$1845,MATCH(Input!$C$22,$B$18:$B$1845,0))-1))))</f>
        <v>127</v>
      </c>
      <c r="I1553" s="46">
        <f t="shared" si="69"/>
        <v>-1.9646365422396617E-3</v>
      </c>
      <c r="J1553" s="50">
        <f>IF($B1553&gt;=Input!$C$22,100,"n.m.")</f>
        <v>100</v>
      </c>
    </row>
    <row r="1554" spans="2:10" x14ac:dyDescent="0.15">
      <c r="B1554" s="33">
        <f t="shared" si="71"/>
        <v>42660</v>
      </c>
      <c r="C1554" s="160">
        <v>209</v>
      </c>
      <c r="D1554" s="44">
        <f>IF($B1554&lt;Input!$C$22,"n.m.",IF($B1554=Input!$C$22,100,100*(1+(C1554/INDEX(C$18:C$1845,MATCH(Input!$C$22,$B$18:$B$1845,0))-1))))</f>
        <v>209</v>
      </c>
      <c r="E1554" s="52">
        <f t="shared" si="70"/>
        <v>-4.761904761904745E-3</v>
      </c>
      <c r="F1554" s="164">
        <v>386937</v>
      </c>
      <c r="G1554" s="163">
        <v>5090</v>
      </c>
      <c r="H1554" s="48">
        <f>IF($B1554&lt;Input!$C$22,"n.m.",IF($B1554=Input!$C$22,100,100*(1+(G1554/INDEX(G$18:G$1845,MATCH(Input!$C$22,$B$18:$B$1845,0))-1))))</f>
        <v>127.25</v>
      </c>
      <c r="I1554" s="46">
        <f t="shared" ref="I1554:I1617" si="72">G1554/G1555-1</f>
        <v>-1.9607843137254832E-3</v>
      </c>
      <c r="J1554" s="50">
        <f>IF($B1554&gt;=Input!$C$22,100,"n.m.")</f>
        <v>100</v>
      </c>
    </row>
    <row r="1555" spans="2:10" x14ac:dyDescent="0.15">
      <c r="B1555" s="33">
        <f t="shared" si="71"/>
        <v>42659</v>
      </c>
      <c r="C1555" s="160">
        <v>210</v>
      </c>
      <c r="D1555" s="44">
        <f>IF($B1555&lt;Input!$C$22,"n.m.",IF($B1555=Input!$C$22,100,100*(1+(C1555/INDEX(C$18:C$1845,MATCH(Input!$C$22,$B$18:$B$1845,0))-1))))</f>
        <v>210</v>
      </c>
      <c r="E1555" s="52">
        <f t="shared" ref="E1555:E1618" si="73">C1555/C1556-1</f>
        <v>-4.7393364928910442E-3</v>
      </c>
      <c r="F1555" s="164">
        <v>481251</v>
      </c>
      <c r="G1555" s="163">
        <v>5100</v>
      </c>
      <c r="H1555" s="48">
        <f>IF($B1555&lt;Input!$C$22,"n.m.",IF($B1555=Input!$C$22,100,100*(1+(G1555/INDEX(G$18:G$1845,MATCH(Input!$C$22,$B$18:$B$1845,0))-1))))</f>
        <v>127.49999999999999</v>
      </c>
      <c r="I1555" s="46">
        <f t="shared" si="72"/>
        <v>-1.9569471624266699E-3</v>
      </c>
      <c r="J1555" s="50">
        <f>IF($B1555&gt;=Input!$C$22,100,"n.m.")</f>
        <v>100</v>
      </c>
    </row>
    <row r="1556" spans="2:10" x14ac:dyDescent="0.15">
      <c r="B1556" s="33">
        <f t="shared" ref="B1556:B1619" si="74">B1555-1</f>
        <v>42658</v>
      </c>
      <c r="C1556" s="160">
        <v>211</v>
      </c>
      <c r="D1556" s="44">
        <f>IF($B1556&lt;Input!$C$22,"n.m.",IF($B1556=Input!$C$22,100,100*(1+(C1556/INDEX(C$18:C$1845,MATCH(Input!$C$22,$B$18:$B$1845,0))-1))))</f>
        <v>211</v>
      </c>
      <c r="E1556" s="52">
        <f t="shared" si="73"/>
        <v>-4.7169811320755262E-3</v>
      </c>
      <c r="F1556" s="164">
        <v>305310</v>
      </c>
      <c r="G1556" s="163">
        <v>5110</v>
      </c>
      <c r="H1556" s="48">
        <f>IF($B1556&lt;Input!$C$22,"n.m.",IF($B1556=Input!$C$22,100,100*(1+(G1556/INDEX(G$18:G$1845,MATCH(Input!$C$22,$B$18:$B$1845,0))-1))))</f>
        <v>127.75000000000001</v>
      </c>
      <c r="I1556" s="46">
        <f t="shared" si="72"/>
        <v>-1.953125E-3</v>
      </c>
      <c r="J1556" s="50">
        <f>IF($B1556&gt;=Input!$C$22,100,"n.m.")</f>
        <v>100</v>
      </c>
    </row>
    <row r="1557" spans="2:10" x14ac:dyDescent="0.15">
      <c r="B1557" s="33">
        <f t="shared" si="74"/>
        <v>42657</v>
      </c>
      <c r="C1557" s="160">
        <v>212</v>
      </c>
      <c r="D1557" s="44">
        <f>IF($B1557&lt;Input!$C$22,"n.m.",IF($B1557=Input!$C$22,100,100*(1+(C1557/INDEX(C$18:C$1845,MATCH(Input!$C$22,$B$18:$B$1845,0))-1))))</f>
        <v>212</v>
      </c>
      <c r="E1557" s="52">
        <f t="shared" si="73"/>
        <v>-4.6948356807511304E-3</v>
      </c>
      <c r="F1557" s="164">
        <v>442191</v>
      </c>
      <c r="G1557" s="163">
        <v>5120</v>
      </c>
      <c r="H1557" s="48">
        <f>IF($B1557&lt;Input!$C$22,"n.m.",IF($B1557=Input!$C$22,100,100*(1+(G1557/INDEX(G$18:G$1845,MATCH(Input!$C$22,$B$18:$B$1845,0))-1))))</f>
        <v>128</v>
      </c>
      <c r="I1557" s="46">
        <f t="shared" si="72"/>
        <v>-1.9493177387914784E-3</v>
      </c>
      <c r="J1557" s="50">
        <f>IF($B1557&gt;=Input!$C$22,100,"n.m.")</f>
        <v>100</v>
      </c>
    </row>
    <row r="1558" spans="2:10" x14ac:dyDescent="0.15">
      <c r="B1558" s="33">
        <f t="shared" si="74"/>
        <v>42656</v>
      </c>
      <c r="C1558" s="160">
        <v>213</v>
      </c>
      <c r="D1558" s="44">
        <f>IF($B1558&lt;Input!$C$22,"n.m.",IF($B1558=Input!$C$22,100,100*(1+(C1558/INDEX(C$18:C$1845,MATCH(Input!$C$22,$B$18:$B$1845,0))-1))))</f>
        <v>213</v>
      </c>
      <c r="E1558" s="52">
        <f t="shared" si="73"/>
        <v>-4.6728971962616273E-3</v>
      </c>
      <c r="F1558" s="164">
        <v>269722</v>
      </c>
      <c r="G1558" s="163">
        <v>5130</v>
      </c>
      <c r="H1558" s="48">
        <f>IF($B1558&lt;Input!$C$22,"n.m.",IF($B1558=Input!$C$22,100,100*(1+(G1558/INDEX(G$18:G$1845,MATCH(Input!$C$22,$B$18:$B$1845,0))-1))))</f>
        <v>128.25</v>
      </c>
      <c r="I1558" s="46">
        <f t="shared" si="72"/>
        <v>-1.9455252918287869E-3</v>
      </c>
      <c r="J1558" s="50">
        <f>IF($B1558&gt;=Input!$C$22,100,"n.m.")</f>
        <v>100</v>
      </c>
    </row>
    <row r="1559" spans="2:10" x14ac:dyDescent="0.15">
      <c r="B1559" s="33">
        <f t="shared" si="74"/>
        <v>42655</v>
      </c>
      <c r="C1559" s="160">
        <v>214</v>
      </c>
      <c r="D1559" s="44">
        <f>IF($B1559&lt;Input!$C$22,"n.m.",IF($B1559=Input!$C$22,100,100*(1+(C1559/INDEX(C$18:C$1845,MATCH(Input!$C$22,$B$18:$B$1845,0))-1))))</f>
        <v>214</v>
      </c>
      <c r="E1559" s="52">
        <f t="shared" si="73"/>
        <v>-4.6511627906976605E-3</v>
      </c>
      <c r="F1559" s="164">
        <v>211950</v>
      </c>
      <c r="G1559" s="163">
        <v>5140</v>
      </c>
      <c r="H1559" s="48">
        <f>IF($B1559&lt;Input!$C$22,"n.m.",IF($B1559=Input!$C$22,100,100*(1+(G1559/INDEX(G$18:G$1845,MATCH(Input!$C$22,$B$18:$B$1845,0))-1))))</f>
        <v>128.5</v>
      </c>
      <c r="I1559" s="46">
        <f t="shared" si="72"/>
        <v>-1.9417475728155109E-3</v>
      </c>
      <c r="J1559" s="50">
        <f>IF($B1559&gt;=Input!$C$22,100,"n.m.")</f>
        <v>100</v>
      </c>
    </row>
    <row r="1560" spans="2:10" x14ac:dyDescent="0.15">
      <c r="B1560" s="33">
        <f t="shared" si="74"/>
        <v>42654</v>
      </c>
      <c r="C1560" s="160">
        <v>215</v>
      </c>
      <c r="D1560" s="44">
        <f>IF($B1560&lt;Input!$C$22,"n.m.",IF($B1560=Input!$C$22,100,100*(1+(C1560/INDEX(C$18:C$1845,MATCH(Input!$C$22,$B$18:$B$1845,0))-1))))</f>
        <v>215</v>
      </c>
      <c r="E1560" s="52">
        <f t="shared" si="73"/>
        <v>-4.6296296296296502E-3</v>
      </c>
      <c r="F1560" s="164">
        <v>487611</v>
      </c>
      <c r="G1560" s="163">
        <v>5150</v>
      </c>
      <c r="H1560" s="48">
        <f>IF($B1560&lt;Input!$C$22,"n.m.",IF($B1560=Input!$C$22,100,100*(1+(G1560/INDEX(G$18:G$1845,MATCH(Input!$C$22,$B$18:$B$1845,0))-1))))</f>
        <v>128.75</v>
      </c>
      <c r="I1560" s="46">
        <f t="shared" si="72"/>
        <v>-1.9379844961240345E-3</v>
      </c>
      <c r="J1560" s="50">
        <f>IF($B1560&gt;=Input!$C$22,100,"n.m.")</f>
        <v>100</v>
      </c>
    </row>
    <row r="1561" spans="2:10" x14ac:dyDescent="0.15">
      <c r="B1561" s="33">
        <f t="shared" si="74"/>
        <v>42653</v>
      </c>
      <c r="C1561" s="160">
        <v>216</v>
      </c>
      <c r="D1561" s="44">
        <f>IF($B1561&lt;Input!$C$22,"n.m.",IF($B1561=Input!$C$22,100,100*(1+(C1561/INDEX(C$18:C$1845,MATCH(Input!$C$22,$B$18:$B$1845,0))-1))))</f>
        <v>216</v>
      </c>
      <c r="E1561" s="52">
        <f t="shared" si="73"/>
        <v>-4.6082949308755561E-3</v>
      </c>
      <c r="F1561" s="164">
        <v>491610</v>
      </c>
      <c r="G1561" s="163">
        <v>5160</v>
      </c>
      <c r="H1561" s="48">
        <f>IF($B1561&lt;Input!$C$22,"n.m.",IF($B1561=Input!$C$22,100,100*(1+(G1561/INDEX(G$18:G$1845,MATCH(Input!$C$22,$B$18:$B$1845,0))-1))))</f>
        <v>129</v>
      </c>
      <c r="I1561" s="46">
        <f t="shared" si="72"/>
        <v>-1.9342359767892114E-3</v>
      </c>
      <c r="J1561" s="50">
        <f>IF($B1561&gt;=Input!$C$22,100,"n.m.")</f>
        <v>100</v>
      </c>
    </row>
    <row r="1562" spans="2:10" x14ac:dyDescent="0.15">
      <c r="B1562" s="33">
        <f t="shared" si="74"/>
        <v>42652</v>
      </c>
      <c r="C1562" s="160">
        <v>217</v>
      </c>
      <c r="D1562" s="44">
        <f>IF($B1562&lt;Input!$C$22,"n.m.",IF($B1562=Input!$C$22,100,100*(1+(C1562/INDEX(C$18:C$1845,MATCH(Input!$C$22,$B$18:$B$1845,0))-1))))</f>
        <v>217</v>
      </c>
      <c r="E1562" s="52">
        <f t="shared" si="73"/>
        <v>-4.5871559633027248E-3</v>
      </c>
      <c r="F1562" s="164">
        <v>482617</v>
      </c>
      <c r="G1562" s="163">
        <v>5170</v>
      </c>
      <c r="H1562" s="48">
        <f>IF($B1562&lt;Input!$C$22,"n.m.",IF($B1562=Input!$C$22,100,100*(1+(G1562/INDEX(G$18:G$1845,MATCH(Input!$C$22,$B$18:$B$1845,0))-1))))</f>
        <v>129.25</v>
      </c>
      <c r="I1562" s="46">
        <f t="shared" si="72"/>
        <v>-1.9305019305019266E-3</v>
      </c>
      <c r="J1562" s="50">
        <f>IF($B1562&gt;=Input!$C$22,100,"n.m.")</f>
        <v>100</v>
      </c>
    </row>
    <row r="1563" spans="2:10" x14ac:dyDescent="0.15">
      <c r="B1563" s="33">
        <f t="shared" si="74"/>
        <v>42651</v>
      </c>
      <c r="C1563" s="160">
        <v>218</v>
      </c>
      <c r="D1563" s="44">
        <f>IF($B1563&lt;Input!$C$22,"n.m.",IF($B1563=Input!$C$22,100,100*(1+(C1563/INDEX(C$18:C$1845,MATCH(Input!$C$22,$B$18:$B$1845,0))-1))))</f>
        <v>218.00000000000003</v>
      </c>
      <c r="E1563" s="52">
        <f t="shared" si="73"/>
        <v>-4.5662100456621557E-3</v>
      </c>
      <c r="F1563" s="164">
        <v>335700</v>
      </c>
      <c r="G1563" s="163">
        <v>5180</v>
      </c>
      <c r="H1563" s="48">
        <f>IF($B1563&lt;Input!$C$22,"n.m.",IF($B1563=Input!$C$22,100,100*(1+(G1563/INDEX(G$18:G$1845,MATCH(Input!$C$22,$B$18:$B$1845,0))-1))))</f>
        <v>129.5</v>
      </c>
      <c r="I1563" s="46">
        <f t="shared" si="72"/>
        <v>-1.9267822736031004E-3</v>
      </c>
      <c r="J1563" s="50">
        <f>IF($B1563&gt;=Input!$C$22,100,"n.m.")</f>
        <v>100</v>
      </c>
    </row>
    <row r="1564" spans="2:10" x14ac:dyDescent="0.15">
      <c r="B1564" s="33">
        <f t="shared" si="74"/>
        <v>42650</v>
      </c>
      <c r="C1564" s="160">
        <v>219</v>
      </c>
      <c r="D1564" s="44">
        <f>IF($B1564&lt;Input!$C$22,"n.m.",IF($B1564=Input!$C$22,100,100*(1+(C1564/INDEX(C$18:C$1845,MATCH(Input!$C$22,$B$18:$B$1845,0))-1))))</f>
        <v>219</v>
      </c>
      <c r="E1564" s="52">
        <f t="shared" si="73"/>
        <v>-4.5454545454545192E-3</v>
      </c>
      <c r="F1564" s="164">
        <v>394944</v>
      </c>
      <c r="G1564" s="163">
        <v>5190</v>
      </c>
      <c r="H1564" s="48">
        <f>IF($B1564&lt;Input!$C$22,"n.m.",IF($B1564=Input!$C$22,100,100*(1+(G1564/INDEX(G$18:G$1845,MATCH(Input!$C$22,$B$18:$B$1845,0))-1))))</f>
        <v>129.75</v>
      </c>
      <c r="I1564" s="46">
        <f t="shared" si="72"/>
        <v>-1.9230769230769162E-3</v>
      </c>
      <c r="J1564" s="50">
        <f>IF($B1564&gt;=Input!$C$22,100,"n.m.")</f>
        <v>100</v>
      </c>
    </row>
    <row r="1565" spans="2:10" x14ac:dyDescent="0.15">
      <c r="B1565" s="33">
        <f t="shared" si="74"/>
        <v>42649</v>
      </c>
      <c r="C1565" s="160">
        <v>220</v>
      </c>
      <c r="D1565" s="44">
        <f>IF($B1565&lt;Input!$C$22,"n.m.",IF($B1565=Input!$C$22,100,100*(1+(C1565/INDEX(C$18:C$1845,MATCH(Input!$C$22,$B$18:$B$1845,0))-1))))</f>
        <v>220.00000000000003</v>
      </c>
      <c r="E1565" s="52">
        <f t="shared" si="73"/>
        <v>-4.5248868778280382E-3</v>
      </c>
      <c r="F1565" s="164">
        <v>396021</v>
      </c>
      <c r="G1565" s="163">
        <v>5200</v>
      </c>
      <c r="H1565" s="48">
        <f>IF($B1565&lt;Input!$C$22,"n.m.",IF($B1565=Input!$C$22,100,100*(1+(G1565/INDEX(G$18:G$1845,MATCH(Input!$C$22,$B$18:$B$1845,0))-1))))</f>
        <v>130</v>
      </c>
      <c r="I1565" s="46">
        <f t="shared" si="72"/>
        <v>-1.9193857965451588E-3</v>
      </c>
      <c r="J1565" s="50">
        <f>IF($B1565&gt;=Input!$C$22,100,"n.m.")</f>
        <v>100</v>
      </c>
    </row>
    <row r="1566" spans="2:10" x14ac:dyDescent="0.15">
      <c r="B1566" s="33">
        <f t="shared" si="74"/>
        <v>42648</v>
      </c>
      <c r="C1566" s="160">
        <v>221</v>
      </c>
      <c r="D1566" s="44">
        <f>IF($B1566&lt;Input!$C$22,"n.m.",IF($B1566=Input!$C$22,100,100*(1+(C1566/INDEX(C$18:C$1845,MATCH(Input!$C$22,$B$18:$B$1845,0))-1))))</f>
        <v>221</v>
      </c>
      <c r="E1566" s="52">
        <f t="shared" si="73"/>
        <v>-4.5045045045044585E-3</v>
      </c>
      <c r="F1566" s="164">
        <v>231707</v>
      </c>
      <c r="G1566" s="163">
        <v>5210</v>
      </c>
      <c r="H1566" s="48">
        <f>IF($B1566&lt;Input!$C$22,"n.m.",IF($B1566=Input!$C$22,100,100*(1+(G1566/INDEX(G$18:G$1845,MATCH(Input!$C$22,$B$18:$B$1845,0))-1))))</f>
        <v>130.25</v>
      </c>
      <c r="I1566" s="46">
        <f t="shared" si="72"/>
        <v>-1.9157088122605526E-3</v>
      </c>
      <c r="J1566" s="50">
        <f>IF($B1566&gt;=Input!$C$22,100,"n.m.")</f>
        <v>100</v>
      </c>
    </row>
    <row r="1567" spans="2:10" x14ac:dyDescent="0.15">
      <c r="B1567" s="33">
        <f t="shared" si="74"/>
        <v>42647</v>
      </c>
      <c r="C1567" s="160">
        <v>222</v>
      </c>
      <c r="D1567" s="44">
        <f>IF($B1567&lt;Input!$C$22,"n.m.",IF($B1567=Input!$C$22,100,100*(1+(C1567/INDEX(C$18:C$1845,MATCH(Input!$C$22,$B$18:$B$1845,0))-1))))</f>
        <v>222.00000000000003</v>
      </c>
      <c r="E1567" s="52">
        <f t="shared" si="73"/>
        <v>-4.484304932735439E-3</v>
      </c>
      <c r="F1567" s="164">
        <v>275584</v>
      </c>
      <c r="G1567" s="163">
        <v>5220</v>
      </c>
      <c r="H1567" s="48">
        <f>IF($B1567&lt;Input!$C$22,"n.m.",IF($B1567=Input!$C$22,100,100*(1+(G1567/INDEX(G$18:G$1845,MATCH(Input!$C$22,$B$18:$B$1845,0))-1))))</f>
        <v>130.5</v>
      </c>
      <c r="I1567" s="46">
        <f t="shared" si="72"/>
        <v>-1.9120458891013214E-3</v>
      </c>
      <c r="J1567" s="50">
        <f>IF($B1567&gt;=Input!$C$22,100,"n.m.")</f>
        <v>100</v>
      </c>
    </row>
    <row r="1568" spans="2:10" x14ac:dyDescent="0.15">
      <c r="B1568" s="33">
        <f t="shared" si="74"/>
        <v>42646</v>
      </c>
      <c r="C1568" s="160">
        <v>223</v>
      </c>
      <c r="D1568" s="44">
        <f>IF($B1568&lt;Input!$C$22,"n.m.",IF($B1568=Input!$C$22,100,100*(1+(C1568/INDEX(C$18:C$1845,MATCH(Input!$C$22,$B$18:$B$1845,0))-1))))</f>
        <v>223</v>
      </c>
      <c r="E1568" s="52">
        <f t="shared" si="73"/>
        <v>-4.4642857142856984E-3</v>
      </c>
      <c r="F1568" s="164">
        <v>235830</v>
      </c>
      <c r="G1568" s="163">
        <v>5230</v>
      </c>
      <c r="H1568" s="48">
        <f>IF($B1568&lt;Input!$C$22,"n.m.",IF($B1568=Input!$C$22,100,100*(1+(G1568/INDEX(G$18:G$1845,MATCH(Input!$C$22,$B$18:$B$1845,0))-1))))</f>
        <v>130.75</v>
      </c>
      <c r="I1568" s="46">
        <f t="shared" si="72"/>
        <v>-1.9083969465648609E-3</v>
      </c>
      <c r="J1568" s="50">
        <f>IF($B1568&gt;=Input!$C$22,100,"n.m.")</f>
        <v>100</v>
      </c>
    </row>
    <row r="1569" spans="2:10" x14ac:dyDescent="0.15">
      <c r="B1569" s="33">
        <f t="shared" si="74"/>
        <v>42645</v>
      </c>
      <c r="C1569" s="160">
        <v>224</v>
      </c>
      <c r="D1569" s="44">
        <f>IF($B1569&lt;Input!$C$22,"n.m.",IF($B1569=Input!$C$22,100,100*(1+(C1569/INDEX(C$18:C$1845,MATCH(Input!$C$22,$B$18:$B$1845,0))-1))))</f>
        <v>224.00000000000003</v>
      </c>
      <c r="E1569" s="52">
        <f t="shared" si="73"/>
        <v>-4.4444444444444731E-3</v>
      </c>
      <c r="F1569" s="164">
        <v>378311</v>
      </c>
      <c r="G1569" s="163">
        <v>5240</v>
      </c>
      <c r="H1569" s="48">
        <f>IF($B1569&lt;Input!$C$22,"n.m.",IF($B1569=Input!$C$22,100,100*(1+(G1569/INDEX(G$18:G$1845,MATCH(Input!$C$22,$B$18:$B$1845,0))-1))))</f>
        <v>131</v>
      </c>
      <c r="I1569" s="46">
        <f t="shared" si="72"/>
        <v>-1.9047619047618536E-3</v>
      </c>
      <c r="J1569" s="50">
        <f>IF($B1569&gt;=Input!$C$22,100,"n.m.")</f>
        <v>100</v>
      </c>
    </row>
    <row r="1570" spans="2:10" x14ac:dyDescent="0.15">
      <c r="B1570" s="33">
        <f t="shared" si="74"/>
        <v>42644</v>
      </c>
      <c r="C1570" s="160">
        <v>225</v>
      </c>
      <c r="D1570" s="44">
        <f>IF($B1570&lt;Input!$C$22,"n.m.",IF($B1570=Input!$C$22,100,100*(1+(C1570/INDEX(C$18:C$1845,MATCH(Input!$C$22,$B$18:$B$1845,0))-1))))</f>
        <v>225</v>
      </c>
      <c r="E1570" s="52">
        <f t="shared" si="73"/>
        <v>-4.4247787610619538E-3</v>
      </c>
      <c r="F1570" s="164">
        <v>301151</v>
      </c>
      <c r="G1570" s="163">
        <v>5250</v>
      </c>
      <c r="H1570" s="48">
        <f>IF($B1570&lt;Input!$C$22,"n.m.",IF($B1570=Input!$C$22,100,100*(1+(G1570/INDEX(G$18:G$1845,MATCH(Input!$C$22,$B$18:$B$1845,0))-1))))</f>
        <v>131.25</v>
      </c>
      <c r="I1570" s="46">
        <f t="shared" si="72"/>
        <v>-1.9011406844106071E-3</v>
      </c>
      <c r="J1570" s="50">
        <f>IF($B1570&gt;=Input!$C$22,100,"n.m.")</f>
        <v>100</v>
      </c>
    </row>
    <row r="1571" spans="2:10" x14ac:dyDescent="0.15">
      <c r="B1571" s="33">
        <f t="shared" si="74"/>
        <v>42643</v>
      </c>
      <c r="C1571" s="160">
        <v>226</v>
      </c>
      <c r="D1571" s="44">
        <f>IF($B1571&lt;Input!$C$22,"n.m.",IF($B1571=Input!$C$22,100,100*(1+(C1571/INDEX(C$18:C$1845,MATCH(Input!$C$22,$B$18:$B$1845,0))-1))))</f>
        <v>225.99999999999997</v>
      </c>
      <c r="E1571" s="52">
        <f t="shared" si="73"/>
        <v>-4.405286343612369E-3</v>
      </c>
      <c r="F1571" s="164">
        <v>208775</v>
      </c>
      <c r="G1571" s="163">
        <v>5260</v>
      </c>
      <c r="H1571" s="48">
        <f>IF($B1571&lt;Input!$C$22,"n.m.",IF($B1571=Input!$C$22,100,100*(1+(G1571/INDEX(G$18:G$1845,MATCH(Input!$C$22,$B$18:$B$1845,0))-1))))</f>
        <v>131.5</v>
      </c>
      <c r="I1571" s="46">
        <f t="shared" si="72"/>
        <v>-1.8975332068311701E-3</v>
      </c>
      <c r="J1571" s="50">
        <f>IF($B1571&gt;=Input!$C$22,100,"n.m.")</f>
        <v>100</v>
      </c>
    </row>
    <row r="1572" spans="2:10" x14ac:dyDescent="0.15">
      <c r="B1572" s="33">
        <f t="shared" si="74"/>
        <v>42642</v>
      </c>
      <c r="C1572" s="160">
        <v>227</v>
      </c>
      <c r="D1572" s="44">
        <f>IF($B1572&lt;Input!$C$22,"n.m.",IF($B1572=Input!$C$22,100,100*(1+(C1572/INDEX(C$18:C$1845,MATCH(Input!$C$22,$B$18:$B$1845,0))-1))))</f>
        <v>227</v>
      </c>
      <c r="E1572" s="52">
        <f t="shared" si="73"/>
        <v>-4.3859649122807154E-3</v>
      </c>
      <c r="F1572" s="164">
        <v>238220</v>
      </c>
      <c r="G1572" s="163">
        <v>5270</v>
      </c>
      <c r="H1572" s="48">
        <f>IF($B1572&lt;Input!$C$22,"n.m.",IF($B1572=Input!$C$22,100,100*(1+(G1572/INDEX(G$18:G$1845,MATCH(Input!$C$22,$B$18:$B$1845,0))-1))))</f>
        <v>131.75</v>
      </c>
      <c r="I1572" s="46">
        <f t="shared" si="72"/>
        <v>-1.8939393939394478E-3</v>
      </c>
      <c r="J1572" s="50">
        <f>IF($B1572&gt;=Input!$C$22,100,"n.m.")</f>
        <v>100</v>
      </c>
    </row>
    <row r="1573" spans="2:10" x14ac:dyDescent="0.15">
      <c r="B1573" s="33">
        <f t="shared" si="74"/>
        <v>42641</v>
      </c>
      <c r="C1573" s="160">
        <v>228</v>
      </c>
      <c r="D1573" s="44">
        <f>IF($B1573&lt;Input!$C$22,"n.m.",IF($B1573=Input!$C$22,100,100*(1+(C1573/INDEX(C$18:C$1845,MATCH(Input!$C$22,$B$18:$B$1845,0))-1))))</f>
        <v>227.99999999999997</v>
      </c>
      <c r="E1573" s="52">
        <f t="shared" si="73"/>
        <v>-4.366812227074246E-3</v>
      </c>
      <c r="F1573" s="164">
        <v>485807</v>
      </c>
      <c r="G1573" s="163">
        <v>5280</v>
      </c>
      <c r="H1573" s="48">
        <f>IF($B1573&lt;Input!$C$22,"n.m.",IF($B1573=Input!$C$22,100,100*(1+(G1573/INDEX(G$18:G$1845,MATCH(Input!$C$22,$B$18:$B$1845,0))-1))))</f>
        <v>132</v>
      </c>
      <c r="I1573" s="46">
        <f t="shared" si="72"/>
        <v>-1.890359168241984E-3</v>
      </c>
      <c r="J1573" s="50">
        <f>IF($B1573&gt;=Input!$C$22,100,"n.m.")</f>
        <v>100</v>
      </c>
    </row>
    <row r="1574" spans="2:10" x14ac:dyDescent="0.15">
      <c r="B1574" s="33">
        <f t="shared" si="74"/>
        <v>42640</v>
      </c>
      <c r="C1574" s="160">
        <v>229</v>
      </c>
      <c r="D1574" s="44">
        <f>IF($B1574&lt;Input!$C$22,"n.m.",IF($B1574=Input!$C$22,100,100*(1+(C1574/INDEX(C$18:C$1845,MATCH(Input!$C$22,$B$18:$B$1845,0))-1))))</f>
        <v>229</v>
      </c>
      <c r="E1574" s="52">
        <f t="shared" si="73"/>
        <v>-4.3478260869564966E-3</v>
      </c>
      <c r="F1574" s="164">
        <v>305644</v>
      </c>
      <c r="G1574" s="163">
        <v>5290</v>
      </c>
      <c r="H1574" s="48">
        <f>IF($B1574&lt;Input!$C$22,"n.m.",IF($B1574=Input!$C$22,100,100*(1+(G1574/INDEX(G$18:G$1845,MATCH(Input!$C$22,$B$18:$B$1845,0))-1))))</f>
        <v>132.25</v>
      </c>
      <c r="I1574" s="46">
        <f t="shared" si="72"/>
        <v>-1.8867924528301883E-3</v>
      </c>
      <c r="J1574" s="50">
        <f>IF($B1574&gt;=Input!$C$22,100,"n.m.")</f>
        <v>100</v>
      </c>
    </row>
    <row r="1575" spans="2:10" x14ac:dyDescent="0.15">
      <c r="B1575" s="33">
        <f t="shared" si="74"/>
        <v>42639</v>
      </c>
      <c r="C1575" s="160">
        <v>230</v>
      </c>
      <c r="D1575" s="44">
        <f>IF($B1575&lt;Input!$C$22,"n.m.",IF($B1575=Input!$C$22,100,100*(1+(C1575/INDEX(C$18:C$1845,MATCH(Input!$C$22,$B$18:$B$1845,0))-1))))</f>
        <v>229.99999999999997</v>
      </c>
      <c r="E1575" s="52">
        <f t="shared" si="73"/>
        <v>-4.3290043290042934E-3</v>
      </c>
      <c r="F1575" s="164">
        <v>473285</v>
      </c>
      <c r="G1575" s="163">
        <v>5300</v>
      </c>
      <c r="H1575" s="48">
        <f>IF($B1575&lt;Input!$C$22,"n.m.",IF($B1575=Input!$C$22,100,100*(1+(G1575/INDEX(G$18:G$1845,MATCH(Input!$C$22,$B$18:$B$1845,0))-1))))</f>
        <v>132.5</v>
      </c>
      <c r="I1575" s="46">
        <f t="shared" si="72"/>
        <v>-1.8832391713747842E-3</v>
      </c>
      <c r="J1575" s="50">
        <f>IF($B1575&gt;=Input!$C$22,100,"n.m.")</f>
        <v>100</v>
      </c>
    </row>
    <row r="1576" spans="2:10" x14ac:dyDescent="0.15">
      <c r="B1576" s="33">
        <f t="shared" si="74"/>
        <v>42638</v>
      </c>
      <c r="C1576" s="160">
        <v>231</v>
      </c>
      <c r="D1576" s="44">
        <f>IF($B1576&lt;Input!$C$22,"n.m.",IF($B1576=Input!$C$22,100,100*(1+(C1576/INDEX(C$18:C$1845,MATCH(Input!$C$22,$B$18:$B$1845,0))-1))))</f>
        <v>231</v>
      </c>
      <c r="E1576" s="52">
        <f t="shared" si="73"/>
        <v>-4.3103448275861878E-3</v>
      </c>
      <c r="F1576" s="164">
        <v>238225</v>
      </c>
      <c r="G1576" s="163">
        <v>5310</v>
      </c>
      <c r="H1576" s="48">
        <f>IF($B1576&lt;Input!$C$22,"n.m.",IF($B1576=Input!$C$22,100,100*(1+(G1576/INDEX(G$18:G$1845,MATCH(Input!$C$22,$B$18:$B$1845,0))-1))))</f>
        <v>132.75</v>
      </c>
      <c r="I1576" s="46">
        <f t="shared" si="72"/>
        <v>-1.879699248120259E-3</v>
      </c>
      <c r="J1576" s="50">
        <f>IF($B1576&gt;=Input!$C$22,100,"n.m.")</f>
        <v>100</v>
      </c>
    </row>
    <row r="1577" spans="2:10" x14ac:dyDescent="0.15">
      <c r="B1577" s="33">
        <f t="shared" si="74"/>
        <v>42637</v>
      </c>
      <c r="C1577" s="160">
        <v>232</v>
      </c>
      <c r="D1577" s="44">
        <f>IF($B1577&lt;Input!$C$22,"n.m.",IF($B1577=Input!$C$22,100,100*(1+(C1577/INDEX(C$18:C$1845,MATCH(Input!$C$22,$B$18:$B$1845,0))-1))))</f>
        <v>231.99999999999997</v>
      </c>
      <c r="E1577" s="52">
        <f t="shared" si="73"/>
        <v>-4.2918454935622075E-3</v>
      </c>
      <c r="F1577" s="164">
        <v>212481</v>
      </c>
      <c r="G1577" s="163">
        <v>5320</v>
      </c>
      <c r="H1577" s="48">
        <f>IF($B1577&lt;Input!$C$22,"n.m.",IF($B1577=Input!$C$22,100,100*(1+(G1577/INDEX(G$18:G$1845,MATCH(Input!$C$22,$B$18:$B$1845,0))-1))))</f>
        <v>133</v>
      </c>
      <c r="I1577" s="46">
        <f t="shared" si="72"/>
        <v>-1.8761726078799779E-3</v>
      </c>
      <c r="J1577" s="50">
        <f>IF($B1577&gt;=Input!$C$22,100,"n.m.")</f>
        <v>100</v>
      </c>
    </row>
    <row r="1578" spans="2:10" x14ac:dyDescent="0.15">
      <c r="B1578" s="33">
        <f t="shared" si="74"/>
        <v>42636</v>
      </c>
      <c r="C1578" s="160">
        <v>233</v>
      </c>
      <c r="D1578" s="44">
        <f>IF($B1578&lt;Input!$C$22,"n.m.",IF($B1578=Input!$C$22,100,100*(1+(C1578/INDEX(C$18:C$1845,MATCH(Input!$C$22,$B$18:$B$1845,0))-1))))</f>
        <v>233</v>
      </c>
      <c r="E1578" s="52">
        <f t="shared" si="73"/>
        <v>-4.2735042735042583E-3</v>
      </c>
      <c r="F1578" s="164">
        <v>468555</v>
      </c>
      <c r="G1578" s="163">
        <v>5330</v>
      </c>
      <c r="H1578" s="48">
        <f>IF($B1578&lt;Input!$C$22,"n.m.",IF($B1578=Input!$C$22,100,100*(1+(G1578/INDEX(G$18:G$1845,MATCH(Input!$C$22,$B$18:$B$1845,0))-1))))</f>
        <v>133.25</v>
      </c>
      <c r="I1578" s="46">
        <f t="shared" si="72"/>
        <v>-1.8726591760299671E-3</v>
      </c>
      <c r="J1578" s="50">
        <f>IF($B1578&gt;=Input!$C$22,100,"n.m.")</f>
        <v>100</v>
      </c>
    </row>
    <row r="1579" spans="2:10" x14ac:dyDescent="0.15">
      <c r="B1579" s="33">
        <f t="shared" si="74"/>
        <v>42635</v>
      </c>
      <c r="C1579" s="160">
        <v>234</v>
      </c>
      <c r="D1579" s="44">
        <f>IF($B1579&lt;Input!$C$22,"n.m.",IF($B1579=Input!$C$22,100,100*(1+(C1579/INDEX(C$18:C$1845,MATCH(Input!$C$22,$B$18:$B$1845,0))-1))))</f>
        <v>234</v>
      </c>
      <c r="E1579" s="52">
        <f t="shared" si="73"/>
        <v>-4.2553191489361764E-3</v>
      </c>
      <c r="F1579" s="164">
        <v>335042</v>
      </c>
      <c r="G1579" s="163">
        <v>5340</v>
      </c>
      <c r="H1579" s="48">
        <f>IF($B1579&lt;Input!$C$22,"n.m.",IF($B1579=Input!$C$22,100,100*(1+(G1579/INDEX(G$18:G$1845,MATCH(Input!$C$22,$B$18:$B$1845,0))-1))))</f>
        <v>133.5</v>
      </c>
      <c r="I1579" s="46">
        <f t="shared" si="72"/>
        <v>-1.8691588785046953E-3</v>
      </c>
      <c r="J1579" s="50">
        <f>IF($B1579&gt;=Input!$C$22,100,"n.m.")</f>
        <v>100</v>
      </c>
    </row>
    <row r="1580" spans="2:10" x14ac:dyDescent="0.15">
      <c r="B1580" s="33">
        <f t="shared" si="74"/>
        <v>42634</v>
      </c>
      <c r="C1580" s="160">
        <v>235</v>
      </c>
      <c r="D1580" s="44">
        <f>IF($B1580&lt;Input!$C$22,"n.m.",IF($B1580=Input!$C$22,100,100*(1+(C1580/INDEX(C$18:C$1845,MATCH(Input!$C$22,$B$18:$B$1845,0))-1))))</f>
        <v>235</v>
      </c>
      <c r="E1580" s="52">
        <f t="shared" si="73"/>
        <v>-4.237288135593209E-3</v>
      </c>
      <c r="F1580" s="164">
        <v>283029</v>
      </c>
      <c r="G1580" s="163">
        <v>5350</v>
      </c>
      <c r="H1580" s="48">
        <f>IF($B1580&lt;Input!$C$22,"n.m.",IF($B1580=Input!$C$22,100,100*(1+(G1580/INDEX(G$18:G$1845,MATCH(Input!$C$22,$B$18:$B$1845,0))-1))))</f>
        <v>133.75</v>
      </c>
      <c r="I1580" s="46">
        <f t="shared" si="72"/>
        <v>-1.8656716417910779E-3</v>
      </c>
      <c r="J1580" s="50">
        <f>IF($B1580&gt;=Input!$C$22,100,"n.m.")</f>
        <v>100</v>
      </c>
    </row>
    <row r="1581" spans="2:10" x14ac:dyDescent="0.15">
      <c r="B1581" s="33">
        <f t="shared" si="74"/>
        <v>42633</v>
      </c>
      <c r="C1581" s="160">
        <v>236</v>
      </c>
      <c r="D1581" s="44">
        <f>IF($B1581&lt;Input!$C$22,"n.m.",IF($B1581=Input!$C$22,100,100*(1+(C1581/INDEX(C$18:C$1845,MATCH(Input!$C$22,$B$18:$B$1845,0))-1))))</f>
        <v>236</v>
      </c>
      <c r="E1581" s="52">
        <f t="shared" si="73"/>
        <v>-4.2194092827003704E-3</v>
      </c>
      <c r="F1581" s="164">
        <v>218791</v>
      </c>
      <c r="G1581" s="163">
        <v>5360</v>
      </c>
      <c r="H1581" s="48">
        <f>IF($B1581&lt;Input!$C$22,"n.m.",IF($B1581=Input!$C$22,100,100*(1+(G1581/INDEX(G$18:G$1845,MATCH(Input!$C$22,$B$18:$B$1845,0))-1))))</f>
        <v>134</v>
      </c>
      <c r="I1581" s="46">
        <f t="shared" si="72"/>
        <v>-1.8621973929237035E-3</v>
      </c>
      <c r="J1581" s="50">
        <f>IF($B1581&gt;=Input!$C$22,100,"n.m.")</f>
        <v>100</v>
      </c>
    </row>
    <row r="1582" spans="2:10" x14ac:dyDescent="0.15">
      <c r="B1582" s="33">
        <f t="shared" si="74"/>
        <v>42632</v>
      </c>
      <c r="C1582" s="160">
        <v>237</v>
      </c>
      <c r="D1582" s="44">
        <f>IF($B1582&lt;Input!$C$22,"n.m.",IF($B1582=Input!$C$22,100,100*(1+(C1582/INDEX(C$18:C$1845,MATCH(Input!$C$22,$B$18:$B$1845,0))-1))))</f>
        <v>237</v>
      </c>
      <c r="E1582" s="52">
        <f t="shared" si="73"/>
        <v>-4.2016806722688926E-3</v>
      </c>
      <c r="F1582" s="164">
        <v>228469</v>
      </c>
      <c r="G1582" s="163">
        <v>5370</v>
      </c>
      <c r="H1582" s="48">
        <f>IF($B1582&lt;Input!$C$22,"n.m.",IF($B1582=Input!$C$22,100,100*(1+(G1582/INDEX(G$18:G$1845,MATCH(Input!$C$22,$B$18:$B$1845,0))-1))))</f>
        <v>134.25</v>
      </c>
      <c r="I1582" s="46">
        <f t="shared" si="72"/>
        <v>-1.8587360594795044E-3</v>
      </c>
      <c r="J1582" s="50">
        <f>IF($B1582&gt;=Input!$C$22,100,"n.m.")</f>
        <v>100</v>
      </c>
    </row>
    <row r="1583" spans="2:10" x14ac:dyDescent="0.15">
      <c r="B1583" s="33">
        <f t="shared" si="74"/>
        <v>42631</v>
      </c>
      <c r="C1583" s="160">
        <v>238</v>
      </c>
      <c r="D1583" s="44">
        <f>IF($B1583&lt;Input!$C$22,"n.m.",IF($B1583=Input!$C$22,100,100*(1+(C1583/INDEX(C$18:C$1845,MATCH(Input!$C$22,$B$18:$B$1845,0))-1))))</f>
        <v>238</v>
      </c>
      <c r="E1583" s="52">
        <f t="shared" si="73"/>
        <v>-4.1841004184099972E-3</v>
      </c>
      <c r="F1583" s="164">
        <v>353489</v>
      </c>
      <c r="G1583" s="163">
        <v>5380</v>
      </c>
      <c r="H1583" s="48">
        <f>IF($B1583&lt;Input!$C$22,"n.m.",IF($B1583=Input!$C$22,100,100*(1+(G1583/INDEX(G$18:G$1845,MATCH(Input!$C$22,$B$18:$B$1845,0))-1))))</f>
        <v>134.5</v>
      </c>
      <c r="I1583" s="46">
        <f t="shared" si="72"/>
        <v>-1.8552875695733162E-3</v>
      </c>
      <c r="J1583" s="50">
        <f>IF($B1583&gt;=Input!$C$22,100,"n.m.")</f>
        <v>100</v>
      </c>
    </row>
    <row r="1584" spans="2:10" x14ac:dyDescent="0.15">
      <c r="B1584" s="33">
        <f t="shared" si="74"/>
        <v>42630</v>
      </c>
      <c r="C1584" s="160">
        <v>239</v>
      </c>
      <c r="D1584" s="44">
        <f>IF($B1584&lt;Input!$C$22,"n.m.",IF($B1584=Input!$C$22,100,100*(1+(C1584/INDEX(C$18:C$1845,MATCH(Input!$C$22,$B$18:$B$1845,0))-1))))</f>
        <v>239</v>
      </c>
      <c r="E1584" s="52">
        <f t="shared" si="73"/>
        <v>-4.1666666666666519E-3</v>
      </c>
      <c r="F1584" s="164">
        <v>321902</v>
      </c>
      <c r="G1584" s="163">
        <v>5390</v>
      </c>
      <c r="H1584" s="48">
        <f>IF($B1584&lt;Input!$C$22,"n.m.",IF($B1584=Input!$C$22,100,100*(1+(G1584/INDEX(G$18:G$1845,MATCH(Input!$C$22,$B$18:$B$1845,0))-1))))</f>
        <v>134.75</v>
      </c>
      <c r="I1584" s="46">
        <f t="shared" si="72"/>
        <v>-1.8518518518518823E-3</v>
      </c>
      <c r="J1584" s="50">
        <f>IF($B1584&gt;=Input!$C$22,100,"n.m.")</f>
        <v>100</v>
      </c>
    </row>
    <row r="1585" spans="2:10" x14ac:dyDescent="0.15">
      <c r="B1585" s="33">
        <f t="shared" si="74"/>
        <v>42629</v>
      </c>
      <c r="C1585" s="160">
        <v>240</v>
      </c>
      <c r="D1585" s="44">
        <f>IF($B1585&lt;Input!$C$22,"n.m.",IF($B1585=Input!$C$22,100,100*(1+(C1585/INDEX(C$18:C$1845,MATCH(Input!$C$22,$B$18:$B$1845,0))-1))))</f>
        <v>240</v>
      </c>
      <c r="E1585" s="52">
        <f t="shared" si="73"/>
        <v>-4.1493775933609811E-3</v>
      </c>
      <c r="F1585" s="164">
        <v>460351</v>
      </c>
      <c r="G1585" s="163">
        <v>5400</v>
      </c>
      <c r="H1585" s="48">
        <f>IF($B1585&lt;Input!$C$22,"n.m.",IF($B1585=Input!$C$22,100,100*(1+(G1585/INDEX(G$18:G$1845,MATCH(Input!$C$22,$B$18:$B$1845,0))-1))))</f>
        <v>135</v>
      </c>
      <c r="I1585" s="46">
        <f t="shared" si="72"/>
        <v>-1.848428835489857E-3</v>
      </c>
      <c r="J1585" s="50">
        <f>IF($B1585&gt;=Input!$C$22,100,"n.m.")</f>
        <v>100</v>
      </c>
    </row>
    <row r="1586" spans="2:10" x14ac:dyDescent="0.15">
      <c r="B1586" s="33">
        <f t="shared" si="74"/>
        <v>42628</v>
      </c>
      <c r="C1586" s="160">
        <v>241</v>
      </c>
      <c r="D1586" s="44">
        <f>IF($B1586&lt;Input!$C$22,"n.m.",IF($B1586=Input!$C$22,100,100*(1+(C1586/INDEX(C$18:C$1845,MATCH(Input!$C$22,$B$18:$B$1845,0))-1))))</f>
        <v>241</v>
      </c>
      <c r="E1586" s="52">
        <f t="shared" si="73"/>
        <v>-4.1322314049586639E-3</v>
      </c>
      <c r="F1586" s="164">
        <v>495979</v>
      </c>
      <c r="G1586" s="163">
        <v>5410</v>
      </c>
      <c r="H1586" s="48">
        <f>IF($B1586&lt;Input!$C$22,"n.m.",IF($B1586=Input!$C$22,100,100*(1+(G1586/INDEX(G$18:G$1845,MATCH(Input!$C$22,$B$18:$B$1845,0))-1))))</f>
        <v>135.25</v>
      </c>
      <c r="I1586" s="46">
        <f t="shared" si="72"/>
        <v>-1.8450184501844769E-3</v>
      </c>
      <c r="J1586" s="50">
        <f>IF($B1586&gt;=Input!$C$22,100,"n.m.")</f>
        <v>100</v>
      </c>
    </row>
    <row r="1587" spans="2:10" x14ac:dyDescent="0.15">
      <c r="B1587" s="33">
        <f t="shared" si="74"/>
        <v>42627</v>
      </c>
      <c r="C1587" s="160">
        <v>242</v>
      </c>
      <c r="D1587" s="44">
        <f>IF($B1587&lt;Input!$C$22,"n.m.",IF($B1587=Input!$C$22,100,100*(1+(C1587/INDEX(C$18:C$1845,MATCH(Input!$C$22,$B$18:$B$1845,0))-1))))</f>
        <v>242</v>
      </c>
      <c r="E1587" s="52">
        <f t="shared" si="73"/>
        <v>-4.1152263374485409E-3</v>
      </c>
      <c r="F1587" s="164">
        <v>357994</v>
      </c>
      <c r="G1587" s="163">
        <v>5420</v>
      </c>
      <c r="H1587" s="48">
        <f>IF($B1587&lt;Input!$C$22,"n.m.",IF($B1587=Input!$C$22,100,100*(1+(G1587/INDEX(G$18:G$1845,MATCH(Input!$C$22,$B$18:$B$1845,0))-1))))</f>
        <v>135.5</v>
      </c>
      <c r="I1587" s="46">
        <f t="shared" si="72"/>
        <v>-1.8416206261510082E-3</v>
      </c>
      <c r="J1587" s="50">
        <f>IF($B1587&gt;=Input!$C$22,100,"n.m.")</f>
        <v>100</v>
      </c>
    </row>
    <row r="1588" spans="2:10" x14ac:dyDescent="0.15">
      <c r="B1588" s="33">
        <f t="shared" si="74"/>
        <v>42626</v>
      </c>
      <c r="C1588" s="160">
        <v>243</v>
      </c>
      <c r="D1588" s="44">
        <f>IF($B1588&lt;Input!$C$22,"n.m.",IF($B1588=Input!$C$22,100,100*(1+(C1588/INDEX(C$18:C$1845,MATCH(Input!$C$22,$B$18:$B$1845,0))-1))))</f>
        <v>243.00000000000003</v>
      </c>
      <c r="E1588" s="52">
        <f t="shared" si="73"/>
        <v>-4.098360655737654E-3</v>
      </c>
      <c r="F1588" s="164">
        <v>229635</v>
      </c>
      <c r="G1588" s="163">
        <v>5430</v>
      </c>
      <c r="H1588" s="48">
        <f>IF($B1588&lt;Input!$C$22,"n.m.",IF($B1588=Input!$C$22,100,100*(1+(G1588/INDEX(G$18:G$1845,MATCH(Input!$C$22,$B$18:$B$1845,0))-1))))</f>
        <v>135.75</v>
      </c>
      <c r="I1588" s="46">
        <f t="shared" si="72"/>
        <v>-1.8382352941176405E-3</v>
      </c>
      <c r="J1588" s="50">
        <f>IF($B1588&gt;=Input!$C$22,100,"n.m.")</f>
        <v>100</v>
      </c>
    </row>
    <row r="1589" spans="2:10" x14ac:dyDescent="0.15">
      <c r="B1589" s="33">
        <f t="shared" si="74"/>
        <v>42625</v>
      </c>
      <c r="C1589" s="160">
        <v>244</v>
      </c>
      <c r="D1589" s="44">
        <f>IF($B1589&lt;Input!$C$22,"n.m.",IF($B1589=Input!$C$22,100,100*(1+(C1589/INDEX(C$18:C$1845,MATCH(Input!$C$22,$B$18:$B$1845,0))-1))))</f>
        <v>244</v>
      </c>
      <c r="E1589" s="52">
        <f t="shared" si="73"/>
        <v>-4.0816326530612734E-3</v>
      </c>
      <c r="F1589" s="164">
        <v>303604</v>
      </c>
      <c r="G1589" s="163">
        <v>5440</v>
      </c>
      <c r="H1589" s="48">
        <f>IF($B1589&lt;Input!$C$22,"n.m.",IF($B1589=Input!$C$22,100,100*(1+(G1589/INDEX(G$18:G$1845,MATCH(Input!$C$22,$B$18:$B$1845,0))-1))))</f>
        <v>136</v>
      </c>
      <c r="I1589" s="46">
        <f t="shared" si="72"/>
        <v>-1.8348623853210455E-3</v>
      </c>
      <c r="J1589" s="50">
        <f>IF($B1589&gt;=Input!$C$22,100,"n.m.")</f>
        <v>100</v>
      </c>
    </row>
    <row r="1590" spans="2:10" x14ac:dyDescent="0.15">
      <c r="B1590" s="33">
        <f t="shared" si="74"/>
        <v>42624</v>
      </c>
      <c r="C1590" s="160">
        <v>245</v>
      </c>
      <c r="D1590" s="44">
        <f>IF($B1590&lt;Input!$C$22,"n.m.",IF($B1590=Input!$C$22,100,100*(1+(C1590/INDEX(C$18:C$1845,MATCH(Input!$C$22,$B$18:$B$1845,0))-1))))</f>
        <v>245.00000000000003</v>
      </c>
      <c r="E1590" s="52">
        <f t="shared" si="73"/>
        <v>-4.0650406504064707E-3</v>
      </c>
      <c r="F1590" s="164">
        <v>462045</v>
      </c>
      <c r="G1590" s="163">
        <v>5450</v>
      </c>
      <c r="H1590" s="48">
        <f>IF($B1590&lt;Input!$C$22,"n.m.",IF($B1590=Input!$C$22,100,100*(1+(G1590/INDEX(G$18:G$1845,MATCH(Input!$C$22,$B$18:$B$1845,0))-1))))</f>
        <v>136.25</v>
      </c>
      <c r="I1590" s="46">
        <f t="shared" si="72"/>
        <v>-1.831501831501825E-3</v>
      </c>
      <c r="J1590" s="50">
        <f>IF($B1590&gt;=Input!$C$22,100,"n.m.")</f>
        <v>100</v>
      </c>
    </row>
    <row r="1591" spans="2:10" x14ac:dyDescent="0.15">
      <c r="B1591" s="33">
        <f t="shared" si="74"/>
        <v>42623</v>
      </c>
      <c r="C1591" s="160">
        <v>246</v>
      </c>
      <c r="D1591" s="44">
        <f>IF($B1591&lt;Input!$C$22,"n.m.",IF($B1591=Input!$C$22,100,100*(1+(C1591/INDEX(C$18:C$1845,MATCH(Input!$C$22,$B$18:$B$1845,0))-1))))</f>
        <v>246</v>
      </c>
      <c r="E1591" s="52">
        <f t="shared" si="73"/>
        <v>-4.0485829959514552E-3</v>
      </c>
      <c r="F1591" s="164">
        <v>493203</v>
      </c>
      <c r="G1591" s="163">
        <v>5460</v>
      </c>
      <c r="H1591" s="48">
        <f>IF($B1591&lt;Input!$C$22,"n.m.",IF($B1591=Input!$C$22,100,100*(1+(G1591/INDEX(G$18:G$1845,MATCH(Input!$C$22,$B$18:$B$1845,0))-1))))</f>
        <v>136.5</v>
      </c>
      <c r="I1591" s="46">
        <f t="shared" si="72"/>
        <v>-1.8281535648994041E-3</v>
      </c>
      <c r="J1591" s="50">
        <f>IF($B1591&gt;=Input!$C$22,100,"n.m.")</f>
        <v>100</v>
      </c>
    </row>
    <row r="1592" spans="2:10" x14ac:dyDescent="0.15">
      <c r="B1592" s="33">
        <f t="shared" si="74"/>
        <v>42622</v>
      </c>
      <c r="C1592" s="160">
        <v>247</v>
      </c>
      <c r="D1592" s="44">
        <f>IF($B1592&lt;Input!$C$22,"n.m.",IF($B1592=Input!$C$22,100,100*(1+(C1592/INDEX(C$18:C$1845,MATCH(Input!$C$22,$B$18:$B$1845,0))-1))))</f>
        <v>247.00000000000003</v>
      </c>
      <c r="E1592" s="52">
        <f t="shared" si="73"/>
        <v>-4.0322580645161255E-3</v>
      </c>
      <c r="F1592" s="164">
        <v>285045</v>
      </c>
      <c r="G1592" s="163">
        <v>5470</v>
      </c>
      <c r="H1592" s="48">
        <f>IF($B1592&lt;Input!$C$22,"n.m.",IF($B1592=Input!$C$22,100,100*(1+(G1592/INDEX(G$18:G$1845,MATCH(Input!$C$22,$B$18:$B$1845,0))-1))))</f>
        <v>136.75</v>
      </c>
      <c r="I1592" s="46">
        <f t="shared" si="72"/>
        <v>-1.8248175182481452E-3</v>
      </c>
      <c r="J1592" s="50">
        <f>IF($B1592&gt;=Input!$C$22,100,"n.m.")</f>
        <v>100</v>
      </c>
    </row>
    <row r="1593" spans="2:10" x14ac:dyDescent="0.15">
      <c r="B1593" s="33">
        <f t="shared" si="74"/>
        <v>42621</v>
      </c>
      <c r="C1593" s="160">
        <v>248</v>
      </c>
      <c r="D1593" s="44">
        <f>IF($B1593&lt;Input!$C$22,"n.m.",IF($B1593=Input!$C$22,100,100*(1+(C1593/INDEX(C$18:C$1845,MATCH(Input!$C$22,$B$18:$B$1845,0))-1))))</f>
        <v>248</v>
      </c>
      <c r="E1593" s="52">
        <f t="shared" si="73"/>
        <v>-4.0160642570281624E-3</v>
      </c>
      <c r="F1593" s="164">
        <v>355163</v>
      </c>
      <c r="G1593" s="163">
        <v>5480</v>
      </c>
      <c r="H1593" s="48">
        <f>IF($B1593&lt;Input!$C$22,"n.m.",IF($B1593=Input!$C$22,100,100*(1+(G1593/INDEX(G$18:G$1845,MATCH(Input!$C$22,$B$18:$B$1845,0))-1))))</f>
        <v>137</v>
      </c>
      <c r="I1593" s="46">
        <f t="shared" si="72"/>
        <v>-1.8214936247723523E-3</v>
      </c>
      <c r="J1593" s="50">
        <f>IF($B1593&gt;=Input!$C$22,100,"n.m.")</f>
        <v>100</v>
      </c>
    </row>
    <row r="1594" spans="2:10" x14ac:dyDescent="0.15">
      <c r="B1594" s="33">
        <f t="shared" si="74"/>
        <v>42620</v>
      </c>
      <c r="C1594" s="160">
        <v>249</v>
      </c>
      <c r="D1594" s="44">
        <f>IF($B1594&lt;Input!$C$22,"n.m.",IF($B1594=Input!$C$22,100,100*(1+(C1594/INDEX(C$18:C$1845,MATCH(Input!$C$22,$B$18:$B$1845,0))-1))))</f>
        <v>249.00000000000003</v>
      </c>
      <c r="E1594" s="52">
        <f t="shared" si="73"/>
        <v>-4.0000000000000036E-3</v>
      </c>
      <c r="F1594" s="164">
        <v>261688</v>
      </c>
      <c r="G1594" s="163">
        <v>5490</v>
      </c>
      <c r="H1594" s="48">
        <f>IF($B1594&lt;Input!$C$22,"n.m.",IF($B1594=Input!$C$22,100,100*(1+(G1594/INDEX(G$18:G$1845,MATCH(Input!$C$22,$B$18:$B$1845,0))-1))))</f>
        <v>137.25</v>
      </c>
      <c r="I1594" s="46">
        <f t="shared" si="72"/>
        <v>-1.8181818181818299E-3</v>
      </c>
      <c r="J1594" s="50">
        <f>IF($B1594&gt;=Input!$C$22,100,"n.m.")</f>
        <v>100</v>
      </c>
    </row>
    <row r="1595" spans="2:10" x14ac:dyDescent="0.15">
      <c r="B1595" s="33">
        <f t="shared" si="74"/>
        <v>42619</v>
      </c>
      <c r="C1595" s="160">
        <v>250</v>
      </c>
      <c r="D1595" s="44">
        <f>IF($B1595&lt;Input!$C$22,"n.m.",IF($B1595=Input!$C$22,100,100*(1+(C1595/INDEX(C$18:C$1845,MATCH(Input!$C$22,$B$18:$B$1845,0))-1))))</f>
        <v>250</v>
      </c>
      <c r="E1595" s="52">
        <f t="shared" si="73"/>
        <v>-3.9840637450199168E-3</v>
      </c>
      <c r="F1595" s="164">
        <v>420486</v>
      </c>
      <c r="G1595" s="163">
        <v>5500</v>
      </c>
      <c r="H1595" s="48">
        <f>IF($B1595&lt;Input!$C$22,"n.m.",IF($B1595=Input!$C$22,100,100*(1+(G1595/INDEX(G$18:G$1845,MATCH(Input!$C$22,$B$18:$B$1845,0))-1))))</f>
        <v>137.5</v>
      </c>
      <c r="I1595" s="46">
        <f t="shared" si="72"/>
        <v>-1.8148820326678861E-3</v>
      </c>
      <c r="J1595" s="50">
        <f>IF($B1595&gt;=Input!$C$22,100,"n.m.")</f>
        <v>100</v>
      </c>
    </row>
    <row r="1596" spans="2:10" x14ac:dyDescent="0.15">
      <c r="B1596" s="33">
        <f t="shared" si="74"/>
        <v>42618</v>
      </c>
      <c r="C1596" s="160">
        <v>251</v>
      </c>
      <c r="D1596" s="44">
        <f>IF($B1596&lt;Input!$C$22,"n.m.",IF($B1596=Input!$C$22,100,100*(1+(C1596/INDEX(C$18:C$1845,MATCH(Input!$C$22,$B$18:$B$1845,0))-1))))</f>
        <v>250.99999999999997</v>
      </c>
      <c r="E1596" s="52">
        <f t="shared" si="73"/>
        <v>-3.9682539682539542E-3</v>
      </c>
      <c r="F1596" s="164">
        <v>304431</v>
      </c>
      <c r="G1596" s="163">
        <v>5510</v>
      </c>
      <c r="H1596" s="48">
        <f>IF($B1596&lt;Input!$C$22,"n.m.",IF($B1596=Input!$C$22,100,100*(1+(G1596/INDEX(G$18:G$1845,MATCH(Input!$C$22,$B$18:$B$1845,0))-1))))</f>
        <v>137.75</v>
      </c>
      <c r="I1596" s="46">
        <f t="shared" si="72"/>
        <v>-1.8115942028985588E-3</v>
      </c>
      <c r="J1596" s="50">
        <f>IF($B1596&gt;=Input!$C$22,100,"n.m.")</f>
        <v>100</v>
      </c>
    </row>
    <row r="1597" spans="2:10" x14ac:dyDescent="0.15">
      <c r="B1597" s="33">
        <f t="shared" si="74"/>
        <v>42617</v>
      </c>
      <c r="C1597" s="160">
        <v>252</v>
      </c>
      <c r="D1597" s="44">
        <f>IF($B1597&lt;Input!$C$22,"n.m.",IF($B1597=Input!$C$22,100,100*(1+(C1597/INDEX(C$18:C$1845,MATCH(Input!$C$22,$B$18:$B$1845,0))-1))))</f>
        <v>252</v>
      </c>
      <c r="E1597" s="52">
        <f t="shared" si="73"/>
        <v>-3.9525691699604515E-3</v>
      </c>
      <c r="F1597" s="164">
        <v>268079</v>
      </c>
      <c r="G1597" s="163">
        <v>5520</v>
      </c>
      <c r="H1597" s="48">
        <f>IF($B1597&lt;Input!$C$22,"n.m.",IF($B1597=Input!$C$22,100,100*(1+(G1597/INDEX(G$18:G$1845,MATCH(Input!$C$22,$B$18:$B$1845,0))-1))))</f>
        <v>138</v>
      </c>
      <c r="I1597" s="46">
        <f t="shared" si="72"/>
        <v>-1.8083182640145079E-3</v>
      </c>
      <c r="J1597" s="50">
        <f>IF($B1597&gt;=Input!$C$22,100,"n.m.")</f>
        <v>100</v>
      </c>
    </row>
    <row r="1598" spans="2:10" x14ac:dyDescent="0.15">
      <c r="B1598" s="33">
        <f t="shared" si="74"/>
        <v>42616</v>
      </c>
      <c r="C1598" s="160">
        <v>253</v>
      </c>
      <c r="D1598" s="44">
        <f>IF($B1598&lt;Input!$C$22,"n.m.",IF($B1598=Input!$C$22,100,100*(1+(C1598/INDEX(C$18:C$1845,MATCH(Input!$C$22,$B$18:$B$1845,0))-1))))</f>
        <v>252.99999999999997</v>
      </c>
      <c r="E1598" s="52">
        <f t="shared" si="73"/>
        <v>-3.937007874015741E-3</v>
      </c>
      <c r="F1598" s="164">
        <v>241054</v>
      </c>
      <c r="G1598" s="163">
        <v>5530</v>
      </c>
      <c r="H1598" s="48">
        <f>IF($B1598&lt;Input!$C$22,"n.m.",IF($B1598=Input!$C$22,100,100*(1+(G1598/INDEX(G$18:G$1845,MATCH(Input!$C$22,$B$18:$B$1845,0))-1))))</f>
        <v>138.25</v>
      </c>
      <c r="I1598" s="46">
        <f t="shared" si="72"/>
        <v>-1.8050541516245744E-3</v>
      </c>
      <c r="J1598" s="50">
        <f>IF($B1598&gt;=Input!$C$22,100,"n.m.")</f>
        <v>100</v>
      </c>
    </row>
    <row r="1599" spans="2:10" x14ac:dyDescent="0.15">
      <c r="B1599" s="33">
        <f t="shared" si="74"/>
        <v>42615</v>
      </c>
      <c r="C1599" s="160">
        <v>254</v>
      </c>
      <c r="D1599" s="44">
        <f>IF($B1599&lt;Input!$C$22,"n.m.",IF($B1599=Input!$C$22,100,100*(1+(C1599/INDEX(C$18:C$1845,MATCH(Input!$C$22,$B$18:$B$1845,0))-1))))</f>
        <v>254</v>
      </c>
      <c r="E1599" s="52">
        <f t="shared" si="73"/>
        <v>-3.9215686274509665E-3</v>
      </c>
      <c r="F1599" s="164">
        <v>381053</v>
      </c>
      <c r="G1599" s="163">
        <v>5540</v>
      </c>
      <c r="H1599" s="48">
        <f>IF($B1599&lt;Input!$C$22,"n.m.",IF($B1599=Input!$C$22,100,100*(1+(G1599/INDEX(G$18:G$1845,MATCH(Input!$C$22,$B$18:$B$1845,0))-1))))</f>
        <v>138.5</v>
      </c>
      <c r="I1599" s="46">
        <f t="shared" si="72"/>
        <v>-1.8018018018017834E-3</v>
      </c>
      <c r="J1599" s="50">
        <f>IF($B1599&gt;=Input!$C$22,100,"n.m.")</f>
        <v>100</v>
      </c>
    </row>
    <row r="1600" spans="2:10" x14ac:dyDescent="0.15">
      <c r="B1600" s="33">
        <f t="shared" si="74"/>
        <v>42614</v>
      </c>
      <c r="C1600" s="160">
        <v>255</v>
      </c>
      <c r="D1600" s="44">
        <f>IF($B1600&lt;Input!$C$22,"n.m.",IF($B1600=Input!$C$22,100,100*(1+(C1600/INDEX(C$18:C$1845,MATCH(Input!$C$22,$B$18:$B$1845,0))-1))))</f>
        <v>254.99999999999997</v>
      </c>
      <c r="E1600" s="52">
        <f t="shared" si="73"/>
        <v>-3.90625E-3</v>
      </c>
      <c r="F1600" s="164">
        <v>288290</v>
      </c>
      <c r="G1600" s="163">
        <v>5550</v>
      </c>
      <c r="H1600" s="48">
        <f>IF($B1600&lt;Input!$C$22,"n.m.",IF($B1600=Input!$C$22,100,100*(1+(G1600/INDEX(G$18:G$1845,MATCH(Input!$C$22,$B$18:$B$1845,0))-1))))</f>
        <v>138.75</v>
      </c>
      <c r="I1600" s="46">
        <f t="shared" si="72"/>
        <v>-1.7985611510791255E-3</v>
      </c>
      <c r="J1600" s="50">
        <f>IF($B1600&gt;=Input!$C$22,100,"n.m.")</f>
        <v>100</v>
      </c>
    </row>
    <row r="1601" spans="2:10" x14ac:dyDescent="0.15">
      <c r="B1601" s="33">
        <f t="shared" si="74"/>
        <v>42613</v>
      </c>
      <c r="C1601" s="160">
        <v>256</v>
      </c>
      <c r="D1601" s="44">
        <f>IF($B1601&lt;Input!$C$22,"n.m.",IF($B1601=Input!$C$22,100,100*(1+(C1601/INDEX(C$18:C$1845,MATCH(Input!$C$22,$B$18:$B$1845,0))-1))))</f>
        <v>256</v>
      </c>
      <c r="E1601" s="52">
        <f t="shared" si="73"/>
        <v>-3.8910505836575737E-3</v>
      </c>
      <c r="F1601" s="164">
        <v>454257</v>
      </c>
      <c r="G1601" s="163">
        <v>5560</v>
      </c>
      <c r="H1601" s="48">
        <f>IF($B1601&lt;Input!$C$22,"n.m.",IF($B1601=Input!$C$22,100,100*(1+(G1601/INDEX(G$18:G$1845,MATCH(Input!$C$22,$B$18:$B$1845,0))-1))))</f>
        <v>139</v>
      </c>
      <c r="I1601" s="46">
        <f t="shared" si="72"/>
        <v>-1.7953321364452268E-3</v>
      </c>
      <c r="J1601" s="50">
        <f>IF($B1601&gt;=Input!$C$22,100,"n.m.")</f>
        <v>100</v>
      </c>
    </row>
    <row r="1602" spans="2:10" x14ac:dyDescent="0.15">
      <c r="B1602" s="33">
        <f t="shared" si="74"/>
        <v>42612</v>
      </c>
      <c r="C1602" s="160">
        <v>257</v>
      </c>
      <c r="D1602" s="44">
        <f>IF($B1602&lt;Input!$C$22,"n.m.",IF($B1602=Input!$C$22,100,100*(1+(C1602/INDEX(C$18:C$1845,MATCH(Input!$C$22,$B$18:$B$1845,0))-1))))</f>
        <v>257</v>
      </c>
      <c r="E1602" s="52">
        <f t="shared" si="73"/>
        <v>-3.8759689922480689E-3</v>
      </c>
      <c r="F1602" s="164">
        <v>446170</v>
      </c>
      <c r="G1602" s="163">
        <v>5570</v>
      </c>
      <c r="H1602" s="48">
        <f>IF($B1602&lt;Input!$C$22,"n.m.",IF($B1602=Input!$C$22,100,100*(1+(G1602/INDEX(G$18:G$1845,MATCH(Input!$C$22,$B$18:$B$1845,0))-1))))</f>
        <v>139.25</v>
      </c>
      <c r="I1602" s="46">
        <f t="shared" si="72"/>
        <v>-1.7921146953404632E-3</v>
      </c>
      <c r="J1602" s="50">
        <f>IF($B1602&gt;=Input!$C$22,100,"n.m.")</f>
        <v>100</v>
      </c>
    </row>
    <row r="1603" spans="2:10" x14ac:dyDescent="0.15">
      <c r="B1603" s="33">
        <f t="shared" si="74"/>
        <v>42611</v>
      </c>
      <c r="C1603" s="160">
        <v>258</v>
      </c>
      <c r="D1603" s="44">
        <f>IF($B1603&lt;Input!$C$22,"n.m.",IF($B1603=Input!$C$22,100,100*(1+(C1603/INDEX(C$18:C$1845,MATCH(Input!$C$22,$B$18:$B$1845,0))-1))))</f>
        <v>258</v>
      </c>
      <c r="E1603" s="52">
        <f t="shared" si="73"/>
        <v>-3.8610038610038533E-3</v>
      </c>
      <c r="F1603" s="164">
        <v>238597</v>
      </c>
      <c r="G1603" s="163">
        <v>5580</v>
      </c>
      <c r="H1603" s="48">
        <f>IF($B1603&lt;Input!$C$22,"n.m.",IF($B1603=Input!$C$22,100,100*(1+(G1603/INDEX(G$18:G$1845,MATCH(Input!$C$22,$B$18:$B$1845,0))-1))))</f>
        <v>139.5</v>
      </c>
      <c r="I1603" s="46">
        <f t="shared" si="72"/>
        <v>-1.7889087656529634E-3</v>
      </c>
      <c r="J1603" s="50">
        <f>IF($B1603&gt;=Input!$C$22,100,"n.m.")</f>
        <v>100</v>
      </c>
    </row>
    <row r="1604" spans="2:10" x14ac:dyDescent="0.15">
      <c r="B1604" s="33">
        <f t="shared" si="74"/>
        <v>42610</v>
      </c>
      <c r="C1604" s="160">
        <v>259</v>
      </c>
      <c r="D1604" s="44">
        <f>IF($B1604&lt;Input!$C$22,"n.m.",IF($B1604=Input!$C$22,100,100*(1+(C1604/INDEX(C$18:C$1845,MATCH(Input!$C$22,$B$18:$B$1845,0))-1))))</f>
        <v>259</v>
      </c>
      <c r="E1604" s="52">
        <f t="shared" si="73"/>
        <v>-3.8461538461538325E-3</v>
      </c>
      <c r="F1604" s="164">
        <v>482074</v>
      </c>
      <c r="G1604" s="163">
        <v>5590</v>
      </c>
      <c r="H1604" s="48">
        <f>IF($B1604&lt;Input!$C$22,"n.m.",IF($B1604=Input!$C$22,100,100*(1+(G1604/INDEX(G$18:G$1845,MATCH(Input!$C$22,$B$18:$B$1845,0))-1))))</f>
        <v>139.75</v>
      </c>
      <c r="I1604" s="46">
        <f t="shared" si="72"/>
        <v>-1.7857142857142794E-3</v>
      </c>
      <c r="J1604" s="50">
        <f>IF($B1604&gt;=Input!$C$22,100,"n.m.")</f>
        <v>100</v>
      </c>
    </row>
    <row r="1605" spans="2:10" x14ac:dyDescent="0.15">
      <c r="B1605" s="33">
        <f t="shared" si="74"/>
        <v>42609</v>
      </c>
      <c r="C1605" s="160">
        <v>260</v>
      </c>
      <c r="D1605" s="44">
        <f>IF($B1605&lt;Input!$C$22,"n.m.",IF($B1605=Input!$C$22,100,100*(1+(C1605/INDEX(C$18:C$1845,MATCH(Input!$C$22,$B$18:$B$1845,0))-1))))</f>
        <v>260</v>
      </c>
      <c r="E1605" s="52">
        <f t="shared" si="73"/>
        <v>-3.8314176245211051E-3</v>
      </c>
      <c r="F1605" s="164">
        <v>287850</v>
      </c>
      <c r="G1605" s="163">
        <v>5600</v>
      </c>
      <c r="H1605" s="48">
        <f>IF($B1605&lt;Input!$C$22,"n.m.",IF($B1605=Input!$C$22,100,100*(1+(G1605/INDEX(G$18:G$1845,MATCH(Input!$C$22,$B$18:$B$1845,0))-1))))</f>
        <v>140</v>
      </c>
      <c r="I1605" s="46">
        <f t="shared" si="72"/>
        <v>-1.7825311942959443E-3</v>
      </c>
      <c r="J1605" s="50">
        <f>IF($B1605&gt;=Input!$C$22,100,"n.m.")</f>
        <v>100</v>
      </c>
    </row>
    <row r="1606" spans="2:10" x14ac:dyDescent="0.15">
      <c r="B1606" s="33">
        <f t="shared" si="74"/>
        <v>42608</v>
      </c>
      <c r="C1606" s="160">
        <v>261</v>
      </c>
      <c r="D1606" s="44">
        <f>IF($B1606&lt;Input!$C$22,"n.m.",IF($B1606=Input!$C$22,100,100*(1+(C1606/INDEX(C$18:C$1845,MATCH(Input!$C$22,$B$18:$B$1845,0))-1))))</f>
        <v>261</v>
      </c>
      <c r="E1606" s="52">
        <f t="shared" si="73"/>
        <v>-3.8167938931297218E-3</v>
      </c>
      <c r="F1606" s="164">
        <v>323115</v>
      </c>
      <c r="G1606" s="163">
        <v>5610</v>
      </c>
      <c r="H1606" s="48">
        <f>IF($B1606&lt;Input!$C$22,"n.m.",IF($B1606=Input!$C$22,100,100*(1+(G1606/INDEX(G$18:G$1845,MATCH(Input!$C$22,$B$18:$B$1845,0))-1))))</f>
        <v>140.25</v>
      </c>
      <c r="I1606" s="46">
        <f t="shared" si="72"/>
        <v>-1.779359430605032E-3</v>
      </c>
      <c r="J1606" s="50">
        <f>IF($B1606&gt;=Input!$C$22,100,"n.m.")</f>
        <v>100</v>
      </c>
    </row>
    <row r="1607" spans="2:10" x14ac:dyDescent="0.15">
      <c r="B1607" s="33">
        <f t="shared" si="74"/>
        <v>42607</v>
      </c>
      <c r="C1607" s="160">
        <v>262</v>
      </c>
      <c r="D1607" s="44">
        <f>IF($B1607&lt;Input!$C$22,"n.m.",IF($B1607=Input!$C$22,100,100*(1+(C1607/INDEX(C$18:C$1845,MATCH(Input!$C$22,$B$18:$B$1845,0))-1))))</f>
        <v>262</v>
      </c>
      <c r="E1607" s="52">
        <f t="shared" si="73"/>
        <v>-3.8022813688213253E-3</v>
      </c>
      <c r="F1607" s="164">
        <v>422726</v>
      </c>
      <c r="G1607" s="163">
        <v>5620</v>
      </c>
      <c r="H1607" s="48">
        <f>IF($B1607&lt;Input!$C$22,"n.m.",IF($B1607=Input!$C$22,100,100*(1+(G1607/INDEX(G$18:G$1845,MATCH(Input!$C$22,$B$18:$B$1845,0))-1))))</f>
        <v>140.5</v>
      </c>
      <c r="I1607" s="46">
        <f t="shared" si="72"/>
        <v>-1.7761989342806039E-3</v>
      </c>
      <c r="J1607" s="50">
        <f>IF($B1607&gt;=Input!$C$22,100,"n.m.")</f>
        <v>100</v>
      </c>
    </row>
    <row r="1608" spans="2:10" x14ac:dyDescent="0.15">
      <c r="B1608" s="33">
        <f t="shared" si="74"/>
        <v>42606</v>
      </c>
      <c r="C1608" s="160">
        <v>263</v>
      </c>
      <c r="D1608" s="44">
        <f>IF($B1608&lt;Input!$C$22,"n.m.",IF($B1608=Input!$C$22,100,100*(1+(C1608/INDEX(C$18:C$1845,MATCH(Input!$C$22,$B$18:$B$1845,0))-1))))</f>
        <v>263</v>
      </c>
      <c r="E1608" s="52">
        <f t="shared" si="73"/>
        <v>-3.7878787878787845E-3</v>
      </c>
      <c r="F1608" s="164">
        <v>235596</v>
      </c>
      <c r="G1608" s="163">
        <v>5630</v>
      </c>
      <c r="H1608" s="48">
        <f>IF($B1608&lt;Input!$C$22,"n.m.",IF($B1608=Input!$C$22,100,100*(1+(G1608/INDEX(G$18:G$1845,MATCH(Input!$C$22,$B$18:$B$1845,0))-1))))</f>
        <v>140.75</v>
      </c>
      <c r="I1608" s="46">
        <f t="shared" si="72"/>
        <v>-1.7730496453900457E-3</v>
      </c>
      <c r="J1608" s="50">
        <f>IF($B1608&gt;=Input!$C$22,100,"n.m.")</f>
        <v>100</v>
      </c>
    </row>
    <row r="1609" spans="2:10" x14ac:dyDescent="0.15">
      <c r="B1609" s="33">
        <f t="shared" si="74"/>
        <v>42605</v>
      </c>
      <c r="C1609" s="160">
        <v>264</v>
      </c>
      <c r="D1609" s="44">
        <f>IF($B1609&lt;Input!$C$22,"n.m.",IF($B1609=Input!$C$22,100,100*(1+(C1609/INDEX(C$18:C$1845,MATCH(Input!$C$22,$B$18:$B$1845,0))-1))))</f>
        <v>264</v>
      </c>
      <c r="E1609" s="52">
        <f t="shared" si="73"/>
        <v>-3.7735849056603765E-3</v>
      </c>
      <c r="F1609" s="164">
        <v>343601</v>
      </c>
      <c r="G1609" s="163">
        <v>5640</v>
      </c>
      <c r="H1609" s="48">
        <f>IF($B1609&lt;Input!$C$22,"n.m.",IF($B1609=Input!$C$22,100,100*(1+(G1609/INDEX(G$18:G$1845,MATCH(Input!$C$22,$B$18:$B$1845,0))-1))))</f>
        <v>141</v>
      </c>
      <c r="I1609" s="46">
        <f t="shared" si="72"/>
        <v>-1.7699115044247371E-3</v>
      </c>
      <c r="J1609" s="50">
        <f>IF($B1609&gt;=Input!$C$22,100,"n.m.")</f>
        <v>100</v>
      </c>
    </row>
    <row r="1610" spans="2:10" x14ac:dyDescent="0.15">
      <c r="B1610" s="33">
        <f t="shared" si="74"/>
        <v>42604</v>
      </c>
      <c r="C1610" s="160">
        <v>265</v>
      </c>
      <c r="D1610" s="44">
        <f>IF($B1610&lt;Input!$C$22,"n.m.",IF($B1610=Input!$C$22,100,100*(1+(C1610/INDEX(C$18:C$1845,MATCH(Input!$C$22,$B$18:$B$1845,0))-1))))</f>
        <v>265</v>
      </c>
      <c r="E1610" s="52">
        <f t="shared" si="73"/>
        <v>-3.7593984962406291E-3</v>
      </c>
      <c r="F1610" s="164">
        <v>369847</v>
      </c>
      <c r="G1610" s="163">
        <v>5650</v>
      </c>
      <c r="H1610" s="48">
        <f>IF($B1610&lt;Input!$C$22,"n.m.",IF($B1610=Input!$C$22,100,100*(1+(G1610/INDEX(G$18:G$1845,MATCH(Input!$C$22,$B$18:$B$1845,0))-1))))</f>
        <v>141.25</v>
      </c>
      <c r="I1610" s="46">
        <f t="shared" si="72"/>
        <v>-1.7667844522968323E-3</v>
      </c>
      <c r="J1610" s="50">
        <f>IF($B1610&gt;=Input!$C$22,100,"n.m.")</f>
        <v>100</v>
      </c>
    </row>
    <row r="1611" spans="2:10" x14ac:dyDescent="0.15">
      <c r="B1611" s="33">
        <f t="shared" si="74"/>
        <v>42603</v>
      </c>
      <c r="C1611" s="160">
        <v>266</v>
      </c>
      <c r="D1611" s="44">
        <f>IF($B1611&lt;Input!$C$22,"n.m.",IF($B1611=Input!$C$22,100,100*(1+(C1611/INDEX(C$18:C$1845,MATCH(Input!$C$22,$B$18:$B$1845,0))-1))))</f>
        <v>266</v>
      </c>
      <c r="E1611" s="52">
        <f t="shared" si="73"/>
        <v>-3.7453183520599342E-3</v>
      </c>
      <c r="F1611" s="164">
        <v>318621</v>
      </c>
      <c r="G1611" s="163">
        <v>5660</v>
      </c>
      <c r="H1611" s="48">
        <f>IF($B1611&lt;Input!$C$22,"n.m.",IF($B1611=Input!$C$22,100,100*(1+(G1611/INDEX(G$18:G$1845,MATCH(Input!$C$22,$B$18:$B$1845,0))-1))))</f>
        <v>141.5</v>
      </c>
      <c r="I1611" s="46">
        <f t="shared" si="72"/>
        <v>-1.7636684303351524E-3</v>
      </c>
      <c r="J1611" s="50">
        <f>IF($B1611&gt;=Input!$C$22,100,"n.m.")</f>
        <v>100</v>
      </c>
    </row>
    <row r="1612" spans="2:10" x14ac:dyDescent="0.15">
      <c r="B1612" s="33">
        <f t="shared" si="74"/>
        <v>42602</v>
      </c>
      <c r="C1612" s="160">
        <v>267</v>
      </c>
      <c r="D1612" s="44">
        <f>IF($B1612&lt;Input!$C$22,"n.m.",IF($B1612=Input!$C$22,100,100*(1+(C1612/INDEX(C$18:C$1845,MATCH(Input!$C$22,$B$18:$B$1845,0))-1))))</f>
        <v>267</v>
      </c>
      <c r="E1612" s="52">
        <f t="shared" si="73"/>
        <v>-3.7313432835820448E-3</v>
      </c>
      <c r="F1612" s="164">
        <v>484433</v>
      </c>
      <c r="G1612" s="163">
        <v>5670</v>
      </c>
      <c r="H1612" s="48">
        <f>IF($B1612&lt;Input!$C$22,"n.m.",IF($B1612=Input!$C$22,100,100*(1+(G1612/INDEX(G$18:G$1845,MATCH(Input!$C$22,$B$18:$B$1845,0))-1))))</f>
        <v>141.75</v>
      </c>
      <c r="I1612" s="46">
        <f t="shared" si="72"/>
        <v>-1.7605633802817433E-3</v>
      </c>
      <c r="J1612" s="50">
        <f>IF($B1612&gt;=Input!$C$22,100,"n.m.")</f>
        <v>100</v>
      </c>
    </row>
    <row r="1613" spans="2:10" x14ac:dyDescent="0.15">
      <c r="B1613" s="33">
        <f t="shared" si="74"/>
        <v>42601</v>
      </c>
      <c r="C1613" s="160">
        <v>268</v>
      </c>
      <c r="D1613" s="44">
        <f>IF($B1613&lt;Input!$C$22,"n.m.",IF($B1613=Input!$C$22,100,100*(1+(C1613/INDEX(C$18:C$1845,MATCH(Input!$C$22,$B$18:$B$1845,0))-1))))</f>
        <v>268</v>
      </c>
      <c r="E1613" s="52">
        <f t="shared" si="73"/>
        <v>-3.7174721189591198E-3</v>
      </c>
      <c r="F1613" s="164">
        <v>299595</v>
      </c>
      <c r="G1613" s="163">
        <v>5680</v>
      </c>
      <c r="H1613" s="48">
        <f>IF($B1613&lt;Input!$C$22,"n.m.",IF($B1613=Input!$C$22,100,100*(1+(G1613/INDEX(G$18:G$1845,MATCH(Input!$C$22,$B$18:$B$1845,0))-1))))</f>
        <v>142</v>
      </c>
      <c r="I1613" s="46">
        <f t="shared" si="72"/>
        <v>-1.7574692442882123E-3</v>
      </c>
      <c r="J1613" s="50">
        <f>IF($B1613&gt;=Input!$C$22,100,"n.m.")</f>
        <v>100</v>
      </c>
    </row>
    <row r="1614" spans="2:10" x14ac:dyDescent="0.15">
      <c r="B1614" s="33">
        <f t="shared" si="74"/>
        <v>42600</v>
      </c>
      <c r="C1614" s="160">
        <v>269</v>
      </c>
      <c r="D1614" s="44">
        <f>IF($B1614&lt;Input!$C$22,"n.m.",IF($B1614=Input!$C$22,100,100*(1+(C1614/INDEX(C$18:C$1845,MATCH(Input!$C$22,$B$18:$B$1845,0))-1))))</f>
        <v>269</v>
      </c>
      <c r="E1614" s="52">
        <f t="shared" si="73"/>
        <v>-3.7037037037036535E-3</v>
      </c>
      <c r="F1614" s="164">
        <v>496471</v>
      </c>
      <c r="G1614" s="163">
        <v>5690</v>
      </c>
      <c r="H1614" s="48">
        <f>IF($B1614&lt;Input!$C$22,"n.m.",IF($B1614=Input!$C$22,100,100*(1+(G1614/INDEX(G$18:G$1845,MATCH(Input!$C$22,$B$18:$B$1845,0))-1))))</f>
        <v>142.25</v>
      </c>
      <c r="I1614" s="46">
        <f t="shared" si="72"/>
        <v>-1.7543859649122862E-3</v>
      </c>
      <c r="J1614" s="50">
        <f>IF($B1614&gt;=Input!$C$22,100,"n.m.")</f>
        <v>100</v>
      </c>
    </row>
    <row r="1615" spans="2:10" x14ac:dyDescent="0.15">
      <c r="B1615" s="33">
        <f t="shared" si="74"/>
        <v>42599</v>
      </c>
      <c r="C1615" s="160">
        <v>270</v>
      </c>
      <c r="D1615" s="44">
        <f>IF($B1615&lt;Input!$C$22,"n.m.",IF($B1615=Input!$C$22,100,100*(1+(C1615/INDEX(C$18:C$1845,MATCH(Input!$C$22,$B$18:$B$1845,0))-1))))</f>
        <v>270</v>
      </c>
      <c r="E1615" s="52">
        <f t="shared" si="73"/>
        <v>-3.6900369003689537E-3</v>
      </c>
      <c r="F1615" s="164">
        <v>241783</v>
      </c>
      <c r="G1615" s="163">
        <v>5700</v>
      </c>
      <c r="H1615" s="48">
        <f>IF($B1615&lt;Input!$C$22,"n.m.",IF($B1615=Input!$C$22,100,100*(1+(G1615/INDEX(G$18:G$1845,MATCH(Input!$C$22,$B$18:$B$1845,0))-1))))</f>
        <v>142.5</v>
      </c>
      <c r="I1615" s="46">
        <f t="shared" si="72"/>
        <v>-1.7513134851138146E-3</v>
      </c>
      <c r="J1615" s="50">
        <f>IF($B1615&gt;=Input!$C$22,100,"n.m.")</f>
        <v>100</v>
      </c>
    </row>
    <row r="1616" spans="2:10" x14ac:dyDescent="0.15">
      <c r="B1616" s="33">
        <f t="shared" si="74"/>
        <v>42598</v>
      </c>
      <c r="C1616" s="160">
        <v>271</v>
      </c>
      <c r="D1616" s="44">
        <f>IF($B1616&lt;Input!$C$22,"n.m.",IF($B1616=Input!$C$22,100,100*(1+(C1616/INDEX(C$18:C$1845,MATCH(Input!$C$22,$B$18:$B$1845,0))-1))))</f>
        <v>271</v>
      </c>
      <c r="E1616" s="52">
        <f t="shared" si="73"/>
        <v>-3.6764705882352811E-3</v>
      </c>
      <c r="F1616" s="164">
        <v>375353</v>
      </c>
      <c r="G1616" s="163">
        <v>5710</v>
      </c>
      <c r="H1616" s="48">
        <f>IF($B1616&lt;Input!$C$22,"n.m.",IF($B1616=Input!$C$22,100,100*(1+(G1616/INDEX(G$18:G$1845,MATCH(Input!$C$22,$B$18:$B$1845,0))-1))))</f>
        <v>142.75</v>
      </c>
      <c r="I1616" s="46">
        <f t="shared" si="72"/>
        <v>-1.7482517482517723E-3</v>
      </c>
      <c r="J1616" s="50">
        <f>IF($B1616&gt;=Input!$C$22,100,"n.m.")</f>
        <v>100</v>
      </c>
    </row>
    <row r="1617" spans="2:10" x14ac:dyDescent="0.15">
      <c r="B1617" s="33">
        <f t="shared" si="74"/>
        <v>42597</v>
      </c>
      <c r="C1617" s="160">
        <v>272</v>
      </c>
      <c r="D1617" s="44">
        <f>IF($B1617&lt;Input!$C$22,"n.m.",IF($B1617=Input!$C$22,100,100*(1+(C1617/INDEX(C$18:C$1845,MATCH(Input!$C$22,$B$18:$B$1845,0))-1))))</f>
        <v>272</v>
      </c>
      <c r="E1617" s="52">
        <f t="shared" si="73"/>
        <v>-3.66300366300365E-3</v>
      </c>
      <c r="F1617" s="164">
        <v>442655</v>
      </c>
      <c r="G1617" s="163">
        <v>5720</v>
      </c>
      <c r="H1617" s="48">
        <f>IF($B1617&lt;Input!$C$22,"n.m.",IF($B1617=Input!$C$22,100,100*(1+(G1617/INDEX(G$18:G$1845,MATCH(Input!$C$22,$B$18:$B$1845,0))-1))))</f>
        <v>143</v>
      </c>
      <c r="I1617" s="46">
        <f t="shared" si="72"/>
        <v>-1.7452006980802626E-3</v>
      </c>
      <c r="J1617" s="50">
        <f>IF($B1617&gt;=Input!$C$22,100,"n.m.")</f>
        <v>100</v>
      </c>
    </row>
    <row r="1618" spans="2:10" x14ac:dyDescent="0.15">
      <c r="B1618" s="33">
        <f t="shared" si="74"/>
        <v>42596</v>
      </c>
      <c r="C1618" s="160">
        <v>273</v>
      </c>
      <c r="D1618" s="44">
        <f>IF($B1618&lt;Input!$C$22,"n.m.",IF($B1618=Input!$C$22,100,100*(1+(C1618/INDEX(C$18:C$1845,MATCH(Input!$C$22,$B$18:$B$1845,0))-1))))</f>
        <v>273</v>
      </c>
      <c r="E1618" s="52">
        <f t="shared" si="73"/>
        <v>-3.6496350364964014E-3</v>
      </c>
      <c r="F1618" s="164">
        <v>470788</v>
      </c>
      <c r="G1618" s="163">
        <v>5730</v>
      </c>
      <c r="H1618" s="48">
        <f>IF($B1618&lt;Input!$C$22,"n.m.",IF($B1618=Input!$C$22,100,100*(1+(G1618/INDEX(G$18:G$1845,MATCH(Input!$C$22,$B$18:$B$1845,0))-1))))</f>
        <v>143.25</v>
      </c>
      <c r="I1618" s="46">
        <f t="shared" ref="I1618:I1681" si="75">G1618/G1619-1</f>
        <v>-1.7421602787456303E-3</v>
      </c>
      <c r="J1618" s="50">
        <f>IF($B1618&gt;=Input!$C$22,100,"n.m.")</f>
        <v>100</v>
      </c>
    </row>
    <row r="1619" spans="2:10" x14ac:dyDescent="0.15">
      <c r="B1619" s="33">
        <f t="shared" si="74"/>
        <v>42595</v>
      </c>
      <c r="C1619" s="160">
        <v>274</v>
      </c>
      <c r="D1619" s="44">
        <f>IF($B1619&lt;Input!$C$22,"n.m.",IF($B1619=Input!$C$22,100,100*(1+(C1619/INDEX(C$18:C$1845,MATCH(Input!$C$22,$B$18:$B$1845,0))-1))))</f>
        <v>274</v>
      </c>
      <c r="E1619" s="52">
        <f t="shared" ref="E1619:E1682" si="76">C1619/C1620-1</f>
        <v>-3.6363636363636598E-3</v>
      </c>
      <c r="F1619" s="164">
        <v>496308</v>
      </c>
      <c r="G1619" s="163">
        <v>5740</v>
      </c>
      <c r="H1619" s="48">
        <f>IF($B1619&lt;Input!$C$22,"n.m.",IF($B1619=Input!$C$22,100,100*(1+(G1619/INDEX(G$18:G$1845,MATCH(Input!$C$22,$B$18:$B$1845,0))-1))))</f>
        <v>143.5</v>
      </c>
      <c r="I1619" s="46">
        <f t="shared" si="75"/>
        <v>-1.7391304347825765E-3</v>
      </c>
      <c r="J1619" s="50">
        <f>IF($B1619&gt;=Input!$C$22,100,"n.m.")</f>
        <v>100</v>
      </c>
    </row>
    <row r="1620" spans="2:10" x14ac:dyDescent="0.15">
      <c r="B1620" s="33">
        <f t="shared" ref="B1620:B1683" si="77">B1619-1</f>
        <v>42594</v>
      </c>
      <c r="C1620" s="160">
        <v>275</v>
      </c>
      <c r="D1620" s="44">
        <f>IF($B1620&lt;Input!$C$22,"n.m.",IF($B1620=Input!$C$22,100,100*(1+(C1620/INDEX(C$18:C$1845,MATCH(Input!$C$22,$B$18:$B$1845,0))-1))))</f>
        <v>275</v>
      </c>
      <c r="E1620" s="52">
        <f t="shared" si="76"/>
        <v>-3.6231884057971175E-3</v>
      </c>
      <c r="F1620" s="164">
        <v>219859</v>
      </c>
      <c r="G1620" s="163">
        <v>5750</v>
      </c>
      <c r="H1620" s="48">
        <f>IF($B1620&lt;Input!$C$22,"n.m.",IF($B1620=Input!$C$22,100,100*(1+(G1620/INDEX(G$18:G$1845,MATCH(Input!$C$22,$B$18:$B$1845,0))-1))))</f>
        <v>143.75</v>
      </c>
      <c r="I1620" s="46">
        <f t="shared" si="75"/>
        <v>-1.7361111111111605E-3</v>
      </c>
      <c r="J1620" s="50">
        <f>IF($B1620&gt;=Input!$C$22,100,"n.m.")</f>
        <v>100</v>
      </c>
    </row>
    <row r="1621" spans="2:10" x14ac:dyDescent="0.15">
      <c r="B1621" s="33">
        <f t="shared" si="77"/>
        <v>42593</v>
      </c>
      <c r="C1621" s="160">
        <v>276</v>
      </c>
      <c r="D1621" s="44">
        <f>IF($B1621&lt;Input!$C$22,"n.m.",IF($B1621=Input!$C$22,100,100*(1+(C1621/INDEX(C$18:C$1845,MATCH(Input!$C$22,$B$18:$B$1845,0))-1))))</f>
        <v>276</v>
      </c>
      <c r="E1621" s="52">
        <f t="shared" si="76"/>
        <v>-3.6101083032491488E-3</v>
      </c>
      <c r="F1621" s="164">
        <v>209140</v>
      </c>
      <c r="G1621" s="163">
        <v>5760</v>
      </c>
      <c r="H1621" s="48">
        <f>IF($B1621&lt;Input!$C$22,"n.m.",IF($B1621=Input!$C$22,100,100*(1+(G1621/INDEX(G$18:G$1845,MATCH(Input!$C$22,$B$18:$B$1845,0))-1))))</f>
        <v>144</v>
      </c>
      <c r="I1621" s="46">
        <f t="shared" si="75"/>
        <v>-1.7331022530329143E-3</v>
      </c>
      <c r="J1621" s="50">
        <f>IF($B1621&gt;=Input!$C$22,100,"n.m.")</f>
        <v>100</v>
      </c>
    </row>
    <row r="1622" spans="2:10" x14ac:dyDescent="0.15">
      <c r="B1622" s="33">
        <f t="shared" si="77"/>
        <v>42592</v>
      </c>
      <c r="C1622" s="160">
        <v>277</v>
      </c>
      <c r="D1622" s="44">
        <f>IF($B1622&lt;Input!$C$22,"n.m.",IF($B1622=Input!$C$22,100,100*(1+(C1622/INDEX(C$18:C$1845,MATCH(Input!$C$22,$B$18:$B$1845,0))-1))))</f>
        <v>277</v>
      </c>
      <c r="E1622" s="52">
        <f t="shared" si="76"/>
        <v>-3.597122302158251E-3</v>
      </c>
      <c r="F1622" s="164">
        <v>395905</v>
      </c>
      <c r="G1622" s="163">
        <v>5770</v>
      </c>
      <c r="H1622" s="48">
        <f>IF($B1622&lt;Input!$C$22,"n.m.",IF($B1622=Input!$C$22,100,100*(1+(G1622/INDEX(G$18:G$1845,MATCH(Input!$C$22,$B$18:$B$1845,0))-1))))</f>
        <v>144.25</v>
      </c>
      <c r="I1622" s="46">
        <f t="shared" si="75"/>
        <v>-1.7301038062284002E-3</v>
      </c>
      <c r="J1622" s="50">
        <f>IF($B1622&gt;=Input!$C$22,100,"n.m.")</f>
        <v>100</v>
      </c>
    </row>
    <row r="1623" spans="2:10" x14ac:dyDescent="0.15">
      <c r="B1623" s="33">
        <f t="shared" si="77"/>
        <v>42591</v>
      </c>
      <c r="C1623" s="160">
        <v>278</v>
      </c>
      <c r="D1623" s="44">
        <f>IF($B1623&lt;Input!$C$22,"n.m.",IF($B1623=Input!$C$22,100,100*(1+(C1623/INDEX(C$18:C$1845,MATCH(Input!$C$22,$B$18:$B$1845,0))-1))))</f>
        <v>278</v>
      </c>
      <c r="E1623" s="52">
        <f t="shared" si="76"/>
        <v>-3.5842293906810374E-3</v>
      </c>
      <c r="F1623" s="164">
        <v>219419</v>
      </c>
      <c r="G1623" s="163">
        <v>5780</v>
      </c>
      <c r="H1623" s="48">
        <f>IF($B1623&lt;Input!$C$22,"n.m.",IF($B1623=Input!$C$22,100,100*(1+(G1623/INDEX(G$18:G$1845,MATCH(Input!$C$22,$B$18:$B$1845,0))-1))))</f>
        <v>144.5</v>
      </c>
      <c r="I1623" s="46">
        <f t="shared" si="75"/>
        <v>-1.7271157167529916E-3</v>
      </c>
      <c r="J1623" s="50">
        <f>IF($B1623&gt;=Input!$C$22,100,"n.m.")</f>
        <v>100</v>
      </c>
    </row>
    <row r="1624" spans="2:10" x14ac:dyDescent="0.15">
      <c r="B1624" s="33">
        <f t="shared" si="77"/>
        <v>42590</v>
      </c>
      <c r="C1624" s="160">
        <v>279</v>
      </c>
      <c r="D1624" s="44">
        <f>IF($B1624&lt;Input!$C$22,"n.m.",IF($B1624=Input!$C$22,100,100*(1+(C1624/INDEX(C$18:C$1845,MATCH(Input!$C$22,$B$18:$B$1845,0))-1))))</f>
        <v>279</v>
      </c>
      <c r="E1624" s="52">
        <f t="shared" si="76"/>
        <v>-3.5714285714285587E-3</v>
      </c>
      <c r="F1624" s="164">
        <v>497139</v>
      </c>
      <c r="G1624" s="163">
        <v>5790</v>
      </c>
      <c r="H1624" s="48">
        <f>IF($B1624&lt;Input!$C$22,"n.m.",IF($B1624=Input!$C$22,100,100*(1+(G1624/INDEX(G$18:G$1845,MATCH(Input!$C$22,$B$18:$B$1845,0))-1))))</f>
        <v>144.75</v>
      </c>
      <c r="I1624" s="46">
        <f t="shared" si="75"/>
        <v>-1.7241379310344307E-3</v>
      </c>
      <c r="J1624" s="50">
        <f>IF($B1624&gt;=Input!$C$22,100,"n.m.")</f>
        <v>100</v>
      </c>
    </row>
    <row r="1625" spans="2:10" x14ac:dyDescent="0.15">
      <c r="B1625" s="33">
        <f t="shared" si="77"/>
        <v>42589</v>
      </c>
      <c r="C1625" s="160">
        <v>280</v>
      </c>
      <c r="D1625" s="44">
        <f>IF($B1625&lt;Input!$C$22,"n.m.",IF($B1625=Input!$C$22,100,100*(1+(C1625/INDEX(C$18:C$1845,MATCH(Input!$C$22,$B$18:$B$1845,0))-1))))</f>
        <v>280</v>
      </c>
      <c r="E1625" s="52">
        <f t="shared" si="76"/>
        <v>-3.558718861209953E-3</v>
      </c>
      <c r="F1625" s="164">
        <v>411003</v>
      </c>
      <c r="G1625" s="163">
        <v>5800</v>
      </c>
      <c r="H1625" s="48">
        <f>IF($B1625&lt;Input!$C$22,"n.m.",IF($B1625=Input!$C$22,100,100*(1+(G1625/INDEX(G$18:G$1845,MATCH(Input!$C$22,$B$18:$B$1845,0))-1))))</f>
        <v>145</v>
      </c>
      <c r="I1625" s="46">
        <f t="shared" si="75"/>
        <v>-1.7211703958691649E-3</v>
      </c>
      <c r="J1625" s="50">
        <f>IF($B1625&gt;=Input!$C$22,100,"n.m.")</f>
        <v>100</v>
      </c>
    </row>
    <row r="1626" spans="2:10" x14ac:dyDescent="0.15">
      <c r="B1626" s="33">
        <f t="shared" si="77"/>
        <v>42588</v>
      </c>
      <c r="C1626" s="160">
        <v>281</v>
      </c>
      <c r="D1626" s="44">
        <f>IF($B1626&lt;Input!$C$22,"n.m.",IF($B1626=Input!$C$22,100,100*(1+(C1626/INDEX(C$18:C$1845,MATCH(Input!$C$22,$B$18:$B$1845,0))-1))))</f>
        <v>281</v>
      </c>
      <c r="E1626" s="52">
        <f t="shared" si="76"/>
        <v>-3.5460992907800915E-3</v>
      </c>
      <c r="F1626" s="164">
        <v>273803</v>
      </c>
      <c r="G1626" s="163">
        <v>5810</v>
      </c>
      <c r="H1626" s="48">
        <f>IF($B1626&lt;Input!$C$22,"n.m.",IF($B1626=Input!$C$22,100,100*(1+(G1626/INDEX(G$18:G$1845,MATCH(Input!$C$22,$B$18:$B$1845,0))-1))))</f>
        <v>145.25</v>
      </c>
      <c r="I1626" s="46">
        <f t="shared" si="75"/>
        <v>-1.7182130584192379E-3</v>
      </c>
      <c r="J1626" s="50">
        <f>IF($B1626&gt;=Input!$C$22,100,"n.m.")</f>
        <v>100</v>
      </c>
    </row>
    <row r="1627" spans="2:10" x14ac:dyDescent="0.15">
      <c r="B1627" s="33">
        <f t="shared" si="77"/>
        <v>42587</v>
      </c>
      <c r="C1627" s="160">
        <v>282</v>
      </c>
      <c r="D1627" s="44">
        <f>IF($B1627&lt;Input!$C$22,"n.m.",IF($B1627=Input!$C$22,100,100*(1+(C1627/INDEX(C$18:C$1845,MATCH(Input!$C$22,$B$18:$B$1845,0))-1))))</f>
        <v>282</v>
      </c>
      <c r="E1627" s="52">
        <f t="shared" si="76"/>
        <v>-3.5335689045936647E-3</v>
      </c>
      <c r="F1627" s="164">
        <v>288611</v>
      </c>
      <c r="G1627" s="163">
        <v>5820</v>
      </c>
      <c r="H1627" s="48">
        <f>IF($B1627&lt;Input!$C$22,"n.m.",IF($B1627=Input!$C$22,100,100*(1+(G1627/INDEX(G$18:G$1845,MATCH(Input!$C$22,$B$18:$B$1845,0))-1))))</f>
        <v>145.5</v>
      </c>
      <c r="I1627" s="46">
        <f t="shared" si="75"/>
        <v>-1.7152658662092923E-3</v>
      </c>
      <c r="J1627" s="50">
        <f>IF($B1627&gt;=Input!$C$22,100,"n.m.")</f>
        <v>100</v>
      </c>
    </row>
    <row r="1628" spans="2:10" x14ac:dyDescent="0.15">
      <c r="B1628" s="33">
        <f t="shared" si="77"/>
        <v>42586</v>
      </c>
      <c r="C1628" s="160">
        <v>283</v>
      </c>
      <c r="D1628" s="44">
        <f>IF($B1628&lt;Input!$C$22,"n.m.",IF($B1628=Input!$C$22,100,100*(1+(C1628/INDEX(C$18:C$1845,MATCH(Input!$C$22,$B$18:$B$1845,0))-1))))</f>
        <v>283</v>
      </c>
      <c r="E1628" s="52">
        <f t="shared" si="76"/>
        <v>-3.5211267605633756E-3</v>
      </c>
      <c r="F1628" s="164">
        <v>381650</v>
      </c>
      <c r="G1628" s="163">
        <v>5830</v>
      </c>
      <c r="H1628" s="48">
        <f>IF($B1628&lt;Input!$C$22,"n.m.",IF($B1628=Input!$C$22,100,100*(1+(G1628/INDEX(G$18:G$1845,MATCH(Input!$C$22,$B$18:$B$1845,0))-1))))</f>
        <v>145.75</v>
      </c>
      <c r="I1628" s="46">
        <f t="shared" si="75"/>
        <v>-1.712328767123239E-3</v>
      </c>
      <c r="J1628" s="50">
        <f>IF($B1628&gt;=Input!$C$22,100,"n.m.")</f>
        <v>100</v>
      </c>
    </row>
    <row r="1629" spans="2:10" x14ac:dyDescent="0.15">
      <c r="B1629" s="33">
        <f t="shared" si="77"/>
        <v>42585</v>
      </c>
      <c r="C1629" s="160">
        <v>284</v>
      </c>
      <c r="D1629" s="44">
        <f>IF($B1629&lt;Input!$C$22,"n.m.",IF($B1629=Input!$C$22,100,100*(1+(C1629/INDEX(C$18:C$1845,MATCH(Input!$C$22,$B$18:$B$1845,0))-1))))</f>
        <v>284</v>
      </c>
      <c r="E1629" s="52">
        <f t="shared" si="76"/>
        <v>-3.5087719298245723E-3</v>
      </c>
      <c r="F1629" s="164">
        <v>485173</v>
      </c>
      <c r="G1629" s="163">
        <v>5840</v>
      </c>
      <c r="H1629" s="48">
        <f>IF($B1629&lt;Input!$C$22,"n.m.",IF($B1629=Input!$C$22,100,100*(1+(G1629/INDEX(G$18:G$1845,MATCH(Input!$C$22,$B$18:$B$1845,0))-1))))</f>
        <v>146</v>
      </c>
      <c r="I1629" s="46">
        <f t="shared" si="75"/>
        <v>-1.7094017094017033E-3</v>
      </c>
      <c r="J1629" s="50">
        <f>IF($B1629&gt;=Input!$C$22,100,"n.m.")</f>
        <v>100</v>
      </c>
    </row>
    <row r="1630" spans="2:10" x14ac:dyDescent="0.15">
      <c r="B1630" s="33">
        <f t="shared" si="77"/>
        <v>42584</v>
      </c>
      <c r="C1630" s="160">
        <v>285</v>
      </c>
      <c r="D1630" s="44">
        <f>IF($B1630&lt;Input!$C$22,"n.m.",IF($B1630=Input!$C$22,100,100*(1+(C1630/INDEX(C$18:C$1845,MATCH(Input!$C$22,$B$18:$B$1845,0))-1))))</f>
        <v>285</v>
      </c>
      <c r="E1630" s="52">
        <f t="shared" si="76"/>
        <v>-3.4965034965035446E-3</v>
      </c>
      <c r="F1630" s="164">
        <v>412617</v>
      </c>
      <c r="G1630" s="163">
        <v>5850</v>
      </c>
      <c r="H1630" s="48">
        <f>IF($B1630&lt;Input!$C$22,"n.m.",IF($B1630=Input!$C$22,100,100*(1+(G1630/INDEX(G$18:G$1845,MATCH(Input!$C$22,$B$18:$B$1845,0))-1))))</f>
        <v>146.25</v>
      </c>
      <c r="I1630" s="46">
        <f t="shared" si="75"/>
        <v>-1.7064846416382506E-3</v>
      </c>
      <c r="J1630" s="50">
        <f>IF($B1630&gt;=Input!$C$22,100,"n.m.")</f>
        <v>100</v>
      </c>
    </row>
    <row r="1631" spans="2:10" x14ac:dyDescent="0.15">
      <c r="B1631" s="33">
        <f t="shared" si="77"/>
        <v>42583</v>
      </c>
      <c r="C1631" s="160">
        <v>286</v>
      </c>
      <c r="D1631" s="44">
        <f>IF($B1631&lt;Input!$C$22,"n.m.",IF($B1631=Input!$C$22,100,100*(1+(C1631/INDEX(C$18:C$1845,MATCH(Input!$C$22,$B$18:$B$1845,0))-1))))</f>
        <v>286</v>
      </c>
      <c r="E1631" s="52">
        <f t="shared" si="76"/>
        <v>-3.4843205574912606E-3</v>
      </c>
      <c r="F1631" s="164">
        <v>405569</v>
      </c>
      <c r="G1631" s="163">
        <v>5860</v>
      </c>
      <c r="H1631" s="48">
        <f>IF($B1631&lt;Input!$C$22,"n.m.",IF($B1631=Input!$C$22,100,100*(1+(G1631/INDEX(G$18:G$1845,MATCH(Input!$C$22,$B$18:$B$1845,0))-1))))</f>
        <v>146.5</v>
      </c>
      <c r="I1631" s="46">
        <f t="shared" si="75"/>
        <v>-1.7035775127768327E-3</v>
      </c>
      <c r="J1631" s="50">
        <f>IF($B1631&gt;=Input!$C$22,100,"n.m.")</f>
        <v>100</v>
      </c>
    </row>
    <row r="1632" spans="2:10" x14ac:dyDescent="0.15">
      <c r="B1632" s="33">
        <f t="shared" si="77"/>
        <v>42582</v>
      </c>
      <c r="C1632" s="160">
        <v>287</v>
      </c>
      <c r="D1632" s="44">
        <f>IF($B1632&lt;Input!$C$22,"n.m.",IF($B1632=Input!$C$22,100,100*(1+(C1632/INDEX(C$18:C$1845,MATCH(Input!$C$22,$B$18:$B$1845,0))-1))))</f>
        <v>287</v>
      </c>
      <c r="E1632" s="52">
        <f t="shared" si="76"/>
        <v>-3.4722222222222099E-3</v>
      </c>
      <c r="F1632" s="164">
        <v>445131</v>
      </c>
      <c r="G1632" s="163">
        <v>5870</v>
      </c>
      <c r="H1632" s="48">
        <f>IF($B1632&lt;Input!$C$22,"n.m.",IF($B1632=Input!$C$22,100,100*(1+(G1632/INDEX(G$18:G$1845,MATCH(Input!$C$22,$B$18:$B$1845,0))-1))))</f>
        <v>146.75</v>
      </c>
      <c r="I1632" s="46">
        <f t="shared" si="75"/>
        <v>-1.7006802721087899E-3</v>
      </c>
      <c r="J1632" s="50">
        <f>IF($B1632&gt;=Input!$C$22,100,"n.m.")</f>
        <v>100</v>
      </c>
    </row>
    <row r="1633" spans="2:10" x14ac:dyDescent="0.15">
      <c r="B1633" s="33">
        <f t="shared" si="77"/>
        <v>42581</v>
      </c>
      <c r="C1633" s="160">
        <v>288</v>
      </c>
      <c r="D1633" s="44">
        <f>IF($B1633&lt;Input!$C$22,"n.m.",IF($B1633=Input!$C$22,100,100*(1+(C1633/INDEX(C$18:C$1845,MATCH(Input!$C$22,$B$18:$B$1845,0))-1))))</f>
        <v>288</v>
      </c>
      <c r="E1633" s="52">
        <f t="shared" si="76"/>
        <v>-3.4602076124568004E-3</v>
      </c>
      <c r="F1633" s="164">
        <v>371591</v>
      </c>
      <c r="G1633" s="163">
        <v>5880</v>
      </c>
      <c r="H1633" s="48">
        <f>IF($B1633&lt;Input!$C$22,"n.m.",IF($B1633=Input!$C$22,100,100*(1+(G1633/INDEX(G$18:G$1845,MATCH(Input!$C$22,$B$18:$B$1845,0))-1))))</f>
        <v>147</v>
      </c>
      <c r="I1633" s="46">
        <f t="shared" si="75"/>
        <v>-1.6977928692699651E-3</v>
      </c>
      <c r="J1633" s="50">
        <f>IF($B1633&gt;=Input!$C$22,100,"n.m.")</f>
        <v>100</v>
      </c>
    </row>
    <row r="1634" spans="2:10" x14ac:dyDescent="0.15">
      <c r="B1634" s="33">
        <f t="shared" si="77"/>
        <v>42580</v>
      </c>
      <c r="C1634" s="160">
        <v>289</v>
      </c>
      <c r="D1634" s="44">
        <f>IF($B1634&lt;Input!$C$22,"n.m.",IF($B1634=Input!$C$22,100,100*(1+(C1634/INDEX(C$18:C$1845,MATCH(Input!$C$22,$B$18:$B$1845,0))-1))))</f>
        <v>289</v>
      </c>
      <c r="E1634" s="52">
        <f t="shared" si="76"/>
        <v>-3.4482758620689724E-3</v>
      </c>
      <c r="F1634" s="164">
        <v>239213</v>
      </c>
      <c r="G1634" s="163">
        <v>5890</v>
      </c>
      <c r="H1634" s="48">
        <f>IF($B1634&lt;Input!$C$22,"n.m.",IF($B1634=Input!$C$22,100,100*(1+(G1634/INDEX(G$18:G$1845,MATCH(Input!$C$22,$B$18:$B$1845,0))-1))))</f>
        <v>147.25</v>
      </c>
      <c r="I1634" s="46">
        <f t="shared" si="75"/>
        <v>-1.6949152542372614E-3</v>
      </c>
      <c r="J1634" s="50">
        <f>IF($B1634&gt;=Input!$C$22,100,"n.m.")</f>
        <v>100</v>
      </c>
    </row>
    <row r="1635" spans="2:10" x14ac:dyDescent="0.15">
      <c r="B1635" s="33">
        <f t="shared" si="77"/>
        <v>42579</v>
      </c>
      <c r="C1635" s="160">
        <v>290</v>
      </c>
      <c r="D1635" s="44">
        <f>IF($B1635&lt;Input!$C$22,"n.m.",IF($B1635=Input!$C$22,100,100*(1+(C1635/INDEX(C$18:C$1845,MATCH(Input!$C$22,$B$18:$B$1845,0))-1))))</f>
        <v>290</v>
      </c>
      <c r="E1635" s="52">
        <f t="shared" si="76"/>
        <v>-3.4364261168384758E-3</v>
      </c>
      <c r="F1635" s="164">
        <v>438540</v>
      </c>
      <c r="G1635" s="163">
        <v>5900</v>
      </c>
      <c r="H1635" s="48">
        <f>IF($B1635&lt;Input!$C$22,"n.m.",IF($B1635=Input!$C$22,100,100*(1+(G1635/INDEX(G$18:G$1845,MATCH(Input!$C$22,$B$18:$B$1845,0))-1))))</f>
        <v>147.5</v>
      </c>
      <c r="I1635" s="46">
        <f t="shared" si="75"/>
        <v>-1.6920473773265332E-3</v>
      </c>
      <c r="J1635" s="50">
        <f>IF($B1635&gt;=Input!$C$22,100,"n.m.")</f>
        <v>100</v>
      </c>
    </row>
    <row r="1636" spans="2:10" x14ac:dyDescent="0.15">
      <c r="B1636" s="33">
        <f t="shared" si="77"/>
        <v>42578</v>
      </c>
      <c r="C1636" s="160">
        <v>291</v>
      </c>
      <c r="D1636" s="44">
        <f>IF($B1636&lt;Input!$C$22,"n.m.",IF($B1636=Input!$C$22,100,100*(1+(C1636/INDEX(C$18:C$1845,MATCH(Input!$C$22,$B$18:$B$1845,0))-1))))</f>
        <v>291</v>
      </c>
      <c r="E1636" s="52">
        <f t="shared" si="76"/>
        <v>-3.424657534246589E-3</v>
      </c>
      <c r="F1636" s="164">
        <v>240062</v>
      </c>
      <c r="G1636" s="163">
        <v>5910</v>
      </c>
      <c r="H1636" s="48">
        <f>IF($B1636&lt;Input!$C$22,"n.m.",IF($B1636=Input!$C$22,100,100*(1+(G1636/INDEX(G$18:G$1845,MATCH(Input!$C$22,$B$18:$B$1845,0))-1))))</f>
        <v>147.75</v>
      </c>
      <c r="I1636" s="46">
        <f t="shared" si="75"/>
        <v>-1.6891891891891442E-3</v>
      </c>
      <c r="J1636" s="50">
        <f>IF($B1636&gt;=Input!$C$22,100,"n.m.")</f>
        <v>100</v>
      </c>
    </row>
    <row r="1637" spans="2:10" x14ac:dyDescent="0.15">
      <c r="B1637" s="33">
        <f t="shared" si="77"/>
        <v>42577</v>
      </c>
      <c r="C1637" s="160">
        <v>292</v>
      </c>
      <c r="D1637" s="44">
        <f>IF($B1637&lt;Input!$C$22,"n.m.",IF($B1637=Input!$C$22,100,100*(1+(C1637/INDEX(C$18:C$1845,MATCH(Input!$C$22,$B$18:$B$1845,0))-1))))</f>
        <v>292</v>
      </c>
      <c r="E1637" s="52">
        <f t="shared" si="76"/>
        <v>-3.4129692832765013E-3</v>
      </c>
      <c r="F1637" s="164">
        <v>316159</v>
      </c>
      <c r="G1637" s="163">
        <v>5920</v>
      </c>
      <c r="H1637" s="48">
        <f>IF($B1637&lt;Input!$C$22,"n.m.",IF($B1637=Input!$C$22,100,100*(1+(G1637/INDEX(G$18:G$1845,MATCH(Input!$C$22,$B$18:$B$1845,0))-1))))</f>
        <v>148</v>
      </c>
      <c r="I1637" s="46">
        <f t="shared" si="75"/>
        <v>-1.6863406408094139E-3</v>
      </c>
      <c r="J1637" s="50">
        <f>IF($B1637&gt;=Input!$C$22,100,"n.m.")</f>
        <v>100</v>
      </c>
    </row>
    <row r="1638" spans="2:10" x14ac:dyDescent="0.15">
      <c r="B1638" s="33">
        <f t="shared" si="77"/>
        <v>42576</v>
      </c>
      <c r="C1638" s="160">
        <v>293</v>
      </c>
      <c r="D1638" s="44">
        <f>IF($B1638&lt;Input!$C$22,"n.m.",IF($B1638=Input!$C$22,100,100*(1+(C1638/INDEX(C$18:C$1845,MATCH(Input!$C$22,$B$18:$B$1845,0))-1))))</f>
        <v>293</v>
      </c>
      <c r="E1638" s="52">
        <f t="shared" si="76"/>
        <v>-3.4013605442176909E-3</v>
      </c>
      <c r="F1638" s="164">
        <v>413084</v>
      </c>
      <c r="G1638" s="163">
        <v>5930</v>
      </c>
      <c r="H1638" s="48">
        <f>IF($B1638&lt;Input!$C$22,"n.m.",IF($B1638=Input!$C$22,100,100*(1+(G1638/INDEX(G$18:G$1845,MATCH(Input!$C$22,$B$18:$B$1845,0))-1))))</f>
        <v>148.25</v>
      </c>
      <c r="I1638" s="46">
        <f t="shared" si="75"/>
        <v>-1.6835016835017313E-3</v>
      </c>
      <c r="J1638" s="50">
        <f>IF($B1638&gt;=Input!$C$22,100,"n.m.")</f>
        <v>100</v>
      </c>
    </row>
    <row r="1639" spans="2:10" x14ac:dyDescent="0.15">
      <c r="B1639" s="33">
        <f t="shared" si="77"/>
        <v>42575</v>
      </c>
      <c r="C1639" s="160">
        <v>294</v>
      </c>
      <c r="D1639" s="44">
        <f>IF($B1639&lt;Input!$C$22,"n.m.",IF($B1639=Input!$C$22,100,100*(1+(C1639/INDEX(C$18:C$1845,MATCH(Input!$C$22,$B$18:$B$1845,0))-1))))</f>
        <v>294</v>
      </c>
      <c r="E1639" s="52">
        <f t="shared" si="76"/>
        <v>-3.3898305084745228E-3</v>
      </c>
      <c r="F1639" s="164">
        <v>313994</v>
      </c>
      <c r="G1639" s="163">
        <v>5940</v>
      </c>
      <c r="H1639" s="48">
        <f>IF($B1639&lt;Input!$C$22,"n.m.",IF($B1639=Input!$C$22,100,100*(1+(G1639/INDEX(G$18:G$1845,MATCH(Input!$C$22,$B$18:$B$1845,0))-1))))</f>
        <v>148.5</v>
      </c>
      <c r="I1639" s="46">
        <f t="shared" si="75"/>
        <v>-1.6806722689075571E-3</v>
      </c>
      <c r="J1639" s="50">
        <f>IF($B1639&gt;=Input!$C$22,100,"n.m.")</f>
        <v>100</v>
      </c>
    </row>
    <row r="1640" spans="2:10" x14ac:dyDescent="0.15">
      <c r="B1640" s="33">
        <f t="shared" si="77"/>
        <v>42574</v>
      </c>
      <c r="C1640" s="160">
        <v>295</v>
      </c>
      <c r="D1640" s="44">
        <f>IF($B1640&lt;Input!$C$22,"n.m.",IF($B1640=Input!$C$22,100,100*(1+(C1640/INDEX(C$18:C$1845,MATCH(Input!$C$22,$B$18:$B$1845,0))-1))))</f>
        <v>295</v>
      </c>
      <c r="E1640" s="52">
        <f t="shared" si="76"/>
        <v>-3.3783783783783994E-3</v>
      </c>
      <c r="F1640" s="164">
        <v>338418</v>
      </c>
      <c r="G1640" s="163">
        <v>5950</v>
      </c>
      <c r="H1640" s="48">
        <f>IF($B1640&lt;Input!$C$22,"n.m.",IF($B1640=Input!$C$22,100,100*(1+(G1640/INDEX(G$18:G$1845,MATCH(Input!$C$22,$B$18:$B$1845,0))-1))))</f>
        <v>148.75</v>
      </c>
      <c r="I1640" s="46">
        <f t="shared" si="75"/>
        <v>-1.6778523489933139E-3</v>
      </c>
      <c r="J1640" s="50">
        <f>IF($B1640&gt;=Input!$C$22,100,"n.m.")</f>
        <v>100</v>
      </c>
    </row>
    <row r="1641" spans="2:10" x14ac:dyDescent="0.15">
      <c r="B1641" s="33">
        <f t="shared" si="77"/>
        <v>42573</v>
      </c>
      <c r="C1641" s="160">
        <v>296</v>
      </c>
      <c r="D1641" s="44">
        <f>IF($B1641&lt;Input!$C$22,"n.m.",IF($B1641=Input!$C$22,100,100*(1+(C1641/INDEX(C$18:C$1845,MATCH(Input!$C$22,$B$18:$B$1845,0))-1))))</f>
        <v>296</v>
      </c>
      <c r="E1641" s="52">
        <f t="shared" si="76"/>
        <v>-3.3670033670033517E-3</v>
      </c>
      <c r="F1641" s="164">
        <v>493467</v>
      </c>
      <c r="G1641" s="163">
        <v>5960</v>
      </c>
      <c r="H1641" s="48">
        <f>IF($B1641&lt;Input!$C$22,"n.m.",IF($B1641=Input!$C$22,100,100*(1+(G1641/INDEX(G$18:G$1845,MATCH(Input!$C$22,$B$18:$B$1845,0))-1))))</f>
        <v>149</v>
      </c>
      <c r="I1641" s="46">
        <f t="shared" si="75"/>
        <v>-1.6750418760469454E-3</v>
      </c>
      <c r="J1641" s="50">
        <f>IF($B1641&gt;=Input!$C$22,100,"n.m.")</f>
        <v>100</v>
      </c>
    </row>
    <row r="1642" spans="2:10" x14ac:dyDescent="0.15">
      <c r="B1642" s="33">
        <f t="shared" si="77"/>
        <v>42572</v>
      </c>
      <c r="C1642" s="160">
        <v>297</v>
      </c>
      <c r="D1642" s="44">
        <f>IF($B1642&lt;Input!$C$22,"n.m.",IF($B1642=Input!$C$22,100,100*(1+(C1642/INDEX(C$18:C$1845,MATCH(Input!$C$22,$B$18:$B$1845,0))-1))))</f>
        <v>297</v>
      </c>
      <c r="E1642" s="52">
        <f t="shared" si="76"/>
        <v>-3.3557046979866278E-3</v>
      </c>
      <c r="F1642" s="164">
        <v>277053</v>
      </c>
      <c r="G1642" s="163">
        <v>5970</v>
      </c>
      <c r="H1642" s="48">
        <f>IF($B1642&lt;Input!$C$22,"n.m.",IF($B1642=Input!$C$22,100,100*(1+(G1642/INDEX(G$18:G$1845,MATCH(Input!$C$22,$B$18:$B$1845,0))-1))))</f>
        <v>149.25</v>
      </c>
      <c r="I1642" s="46">
        <f t="shared" si="75"/>
        <v>-1.6722408026755842E-3</v>
      </c>
      <c r="J1642" s="50">
        <f>IF($B1642&gt;=Input!$C$22,100,"n.m.")</f>
        <v>100</v>
      </c>
    </row>
    <row r="1643" spans="2:10" x14ac:dyDescent="0.15">
      <c r="B1643" s="33">
        <f t="shared" si="77"/>
        <v>42571</v>
      </c>
      <c r="C1643" s="160">
        <v>298</v>
      </c>
      <c r="D1643" s="44">
        <f>IF($B1643&lt;Input!$C$22,"n.m.",IF($B1643=Input!$C$22,100,100*(1+(C1643/INDEX(C$18:C$1845,MATCH(Input!$C$22,$B$18:$B$1845,0))-1))))</f>
        <v>298</v>
      </c>
      <c r="E1643" s="52">
        <f t="shared" si="76"/>
        <v>-3.3444816053511683E-3</v>
      </c>
      <c r="F1643" s="164">
        <v>420229</v>
      </c>
      <c r="G1643" s="163">
        <v>5980</v>
      </c>
      <c r="H1643" s="48">
        <f>IF($B1643&lt;Input!$C$22,"n.m.",IF($B1643=Input!$C$22,100,100*(1+(G1643/INDEX(G$18:G$1845,MATCH(Input!$C$22,$B$18:$B$1845,0))-1))))</f>
        <v>149.5</v>
      </c>
      <c r="I1643" s="46">
        <f t="shared" si="75"/>
        <v>-1.6694490818029983E-3</v>
      </c>
      <c r="J1643" s="50">
        <f>IF($B1643&gt;=Input!$C$22,100,"n.m.")</f>
        <v>100</v>
      </c>
    </row>
    <row r="1644" spans="2:10" x14ac:dyDescent="0.15">
      <c r="B1644" s="33">
        <f t="shared" si="77"/>
        <v>42570</v>
      </c>
      <c r="C1644" s="160">
        <v>299</v>
      </c>
      <c r="D1644" s="44">
        <f>IF($B1644&lt;Input!$C$22,"n.m.",IF($B1644=Input!$C$22,100,100*(1+(C1644/INDEX(C$18:C$1845,MATCH(Input!$C$22,$B$18:$B$1845,0))-1))))</f>
        <v>299</v>
      </c>
      <c r="E1644" s="52">
        <f t="shared" si="76"/>
        <v>-3.3333333333332993E-3</v>
      </c>
      <c r="F1644" s="164">
        <v>267495</v>
      </c>
      <c r="G1644" s="163">
        <v>5990</v>
      </c>
      <c r="H1644" s="48">
        <f>IF($B1644&lt;Input!$C$22,"n.m.",IF($B1644=Input!$C$22,100,100*(1+(G1644/INDEX(G$18:G$1845,MATCH(Input!$C$22,$B$18:$B$1845,0))-1))))</f>
        <v>149.75</v>
      </c>
      <c r="I1644" s="46">
        <f t="shared" si="75"/>
        <v>-1.6666666666667052E-3</v>
      </c>
      <c r="J1644" s="50">
        <f>IF($B1644&gt;=Input!$C$22,100,"n.m.")</f>
        <v>100</v>
      </c>
    </row>
    <row r="1645" spans="2:10" x14ac:dyDescent="0.15">
      <c r="B1645" s="33">
        <f t="shared" si="77"/>
        <v>42569</v>
      </c>
      <c r="C1645" s="160">
        <v>300</v>
      </c>
      <c r="D1645" s="44">
        <f>IF($B1645&lt;Input!$C$22,"n.m.",IF($B1645=Input!$C$22,100,100*(1+(C1645/INDEX(C$18:C$1845,MATCH(Input!$C$22,$B$18:$B$1845,0))-1))))</f>
        <v>300</v>
      </c>
      <c r="E1645" s="52">
        <f t="shared" si="76"/>
        <v>3.3444816053511683E-3</v>
      </c>
      <c r="F1645" s="164">
        <v>312896</v>
      </c>
      <c r="G1645" s="163">
        <v>6000</v>
      </c>
      <c r="H1645" s="48">
        <f>IF($B1645&lt;Input!$C$22,"n.m.",IF($B1645=Input!$C$22,100,100*(1+(G1645/INDEX(G$18:G$1845,MATCH(Input!$C$22,$B$18:$B$1845,0))-1))))</f>
        <v>150</v>
      </c>
      <c r="I1645" s="46">
        <f t="shared" si="75"/>
        <v>1.6694490818029983E-3</v>
      </c>
      <c r="J1645" s="50">
        <f>IF($B1645&gt;=Input!$C$22,100,"n.m.")</f>
        <v>100</v>
      </c>
    </row>
    <row r="1646" spans="2:10" x14ac:dyDescent="0.15">
      <c r="B1646" s="33">
        <f t="shared" si="77"/>
        <v>42568</v>
      </c>
      <c r="C1646" s="160">
        <v>299</v>
      </c>
      <c r="D1646" s="44">
        <f>IF($B1646&lt;Input!$C$22,"n.m.",IF($B1646=Input!$C$22,100,100*(1+(C1646/INDEX(C$18:C$1845,MATCH(Input!$C$22,$B$18:$B$1845,0))-1))))</f>
        <v>299</v>
      </c>
      <c r="E1646" s="52">
        <f t="shared" si="76"/>
        <v>3.3557046979866278E-3</v>
      </c>
      <c r="F1646" s="164">
        <v>276622</v>
      </c>
      <c r="G1646" s="163">
        <v>5990</v>
      </c>
      <c r="H1646" s="48">
        <f>IF($B1646&lt;Input!$C$22,"n.m.",IF($B1646=Input!$C$22,100,100*(1+(G1646/INDEX(G$18:G$1845,MATCH(Input!$C$22,$B$18:$B$1845,0))-1))))</f>
        <v>149.75</v>
      </c>
      <c r="I1646" s="46">
        <f t="shared" si="75"/>
        <v>1.6722408026756952E-3</v>
      </c>
      <c r="J1646" s="50">
        <f>IF($B1646&gt;=Input!$C$22,100,"n.m.")</f>
        <v>100</v>
      </c>
    </row>
    <row r="1647" spans="2:10" x14ac:dyDescent="0.15">
      <c r="B1647" s="33">
        <f t="shared" si="77"/>
        <v>42567</v>
      </c>
      <c r="C1647" s="160">
        <v>298</v>
      </c>
      <c r="D1647" s="44">
        <f>IF($B1647&lt;Input!$C$22,"n.m.",IF($B1647=Input!$C$22,100,100*(1+(C1647/INDEX(C$18:C$1845,MATCH(Input!$C$22,$B$18:$B$1845,0))-1))))</f>
        <v>298</v>
      </c>
      <c r="E1647" s="52">
        <f t="shared" si="76"/>
        <v>3.3670033670034627E-3</v>
      </c>
      <c r="F1647" s="164">
        <v>256993</v>
      </c>
      <c r="G1647" s="163">
        <v>5980</v>
      </c>
      <c r="H1647" s="48">
        <f>IF($B1647&lt;Input!$C$22,"n.m.",IF($B1647=Input!$C$22,100,100*(1+(G1647/INDEX(G$18:G$1845,MATCH(Input!$C$22,$B$18:$B$1845,0))-1))))</f>
        <v>149.5</v>
      </c>
      <c r="I1647" s="46">
        <f t="shared" si="75"/>
        <v>1.6750418760469454E-3</v>
      </c>
      <c r="J1647" s="50">
        <f>IF($B1647&gt;=Input!$C$22,100,"n.m.")</f>
        <v>100</v>
      </c>
    </row>
    <row r="1648" spans="2:10" x14ac:dyDescent="0.15">
      <c r="B1648" s="33">
        <f t="shared" si="77"/>
        <v>42566</v>
      </c>
      <c r="C1648" s="160">
        <v>297</v>
      </c>
      <c r="D1648" s="44">
        <f>IF($B1648&lt;Input!$C$22,"n.m.",IF($B1648=Input!$C$22,100,100*(1+(C1648/INDEX(C$18:C$1845,MATCH(Input!$C$22,$B$18:$B$1845,0))-1))))</f>
        <v>297</v>
      </c>
      <c r="E1648" s="52">
        <f t="shared" si="76"/>
        <v>3.3783783783782884E-3</v>
      </c>
      <c r="F1648" s="164">
        <v>314769</v>
      </c>
      <c r="G1648" s="163">
        <v>5970</v>
      </c>
      <c r="H1648" s="48">
        <f>IF($B1648&lt;Input!$C$22,"n.m.",IF($B1648=Input!$C$22,100,100*(1+(G1648/INDEX(G$18:G$1845,MATCH(Input!$C$22,$B$18:$B$1845,0))-1))))</f>
        <v>149.25</v>
      </c>
      <c r="I1648" s="46">
        <f t="shared" si="75"/>
        <v>1.6778523489933139E-3</v>
      </c>
      <c r="J1648" s="50">
        <f>IF($B1648&gt;=Input!$C$22,100,"n.m.")</f>
        <v>100</v>
      </c>
    </row>
    <row r="1649" spans="2:10" x14ac:dyDescent="0.15">
      <c r="B1649" s="33">
        <f t="shared" si="77"/>
        <v>42565</v>
      </c>
      <c r="C1649" s="160">
        <v>296</v>
      </c>
      <c r="D1649" s="44">
        <f>IF($B1649&lt;Input!$C$22,"n.m.",IF($B1649=Input!$C$22,100,100*(1+(C1649/INDEX(C$18:C$1845,MATCH(Input!$C$22,$B$18:$B$1845,0))-1))))</f>
        <v>296</v>
      </c>
      <c r="E1649" s="52">
        <f t="shared" si="76"/>
        <v>3.3898305084745228E-3</v>
      </c>
      <c r="F1649" s="164">
        <v>403991</v>
      </c>
      <c r="G1649" s="163">
        <v>5960</v>
      </c>
      <c r="H1649" s="48">
        <f>IF($B1649&lt;Input!$C$22,"n.m.",IF($B1649=Input!$C$22,100,100*(1+(G1649/INDEX(G$18:G$1845,MATCH(Input!$C$22,$B$18:$B$1845,0))-1))))</f>
        <v>149</v>
      </c>
      <c r="I1649" s="46">
        <f t="shared" si="75"/>
        <v>1.6806722689075571E-3</v>
      </c>
      <c r="J1649" s="50">
        <f>IF($B1649&gt;=Input!$C$22,100,"n.m.")</f>
        <v>100</v>
      </c>
    </row>
    <row r="1650" spans="2:10" x14ac:dyDescent="0.15">
      <c r="B1650" s="33">
        <f t="shared" si="77"/>
        <v>42564</v>
      </c>
      <c r="C1650" s="160">
        <v>295</v>
      </c>
      <c r="D1650" s="44">
        <f>IF($B1650&lt;Input!$C$22,"n.m.",IF($B1650=Input!$C$22,100,100*(1+(C1650/INDEX(C$18:C$1845,MATCH(Input!$C$22,$B$18:$B$1845,0))-1))))</f>
        <v>295</v>
      </c>
      <c r="E1650" s="52">
        <f t="shared" si="76"/>
        <v>3.4013605442175798E-3</v>
      </c>
      <c r="F1650" s="164">
        <v>375465</v>
      </c>
      <c r="G1650" s="163">
        <v>5950</v>
      </c>
      <c r="H1650" s="48">
        <f>IF($B1650&lt;Input!$C$22,"n.m.",IF($B1650=Input!$C$22,100,100*(1+(G1650/INDEX(G$18:G$1845,MATCH(Input!$C$22,$B$18:$B$1845,0))-1))))</f>
        <v>148.75</v>
      </c>
      <c r="I1650" s="46">
        <f t="shared" si="75"/>
        <v>1.6835016835017313E-3</v>
      </c>
      <c r="J1650" s="50">
        <f>IF($B1650&gt;=Input!$C$22,100,"n.m.")</f>
        <v>100</v>
      </c>
    </row>
    <row r="1651" spans="2:10" x14ac:dyDescent="0.15">
      <c r="B1651" s="33">
        <f t="shared" si="77"/>
        <v>42563</v>
      </c>
      <c r="C1651" s="160">
        <v>294</v>
      </c>
      <c r="D1651" s="44">
        <f>IF($B1651&lt;Input!$C$22,"n.m.",IF($B1651=Input!$C$22,100,100*(1+(C1651/INDEX(C$18:C$1845,MATCH(Input!$C$22,$B$18:$B$1845,0))-1))))</f>
        <v>294</v>
      </c>
      <c r="E1651" s="52">
        <f t="shared" si="76"/>
        <v>3.4129692832765013E-3</v>
      </c>
      <c r="F1651" s="164">
        <v>379622</v>
      </c>
      <c r="G1651" s="163">
        <v>5940</v>
      </c>
      <c r="H1651" s="48">
        <f>IF($B1651&lt;Input!$C$22,"n.m.",IF($B1651=Input!$C$22,100,100*(1+(G1651/INDEX(G$18:G$1845,MATCH(Input!$C$22,$B$18:$B$1845,0))-1))))</f>
        <v>148.5</v>
      </c>
      <c r="I1651" s="46">
        <f t="shared" si="75"/>
        <v>1.6863406408094139E-3</v>
      </c>
      <c r="J1651" s="50">
        <f>IF($B1651&gt;=Input!$C$22,100,"n.m.")</f>
        <v>100</v>
      </c>
    </row>
    <row r="1652" spans="2:10" x14ac:dyDescent="0.15">
      <c r="B1652" s="33">
        <f t="shared" si="77"/>
        <v>42562</v>
      </c>
      <c r="C1652" s="160">
        <v>293</v>
      </c>
      <c r="D1652" s="44">
        <f>IF($B1652&lt;Input!$C$22,"n.m.",IF($B1652=Input!$C$22,100,100*(1+(C1652/INDEX(C$18:C$1845,MATCH(Input!$C$22,$B$18:$B$1845,0))-1))))</f>
        <v>293</v>
      </c>
      <c r="E1652" s="52">
        <f t="shared" si="76"/>
        <v>3.424657534246478E-3</v>
      </c>
      <c r="F1652" s="164">
        <v>257639</v>
      </c>
      <c r="G1652" s="163">
        <v>5930</v>
      </c>
      <c r="H1652" s="48">
        <f>IF($B1652&lt;Input!$C$22,"n.m.",IF($B1652=Input!$C$22,100,100*(1+(G1652/INDEX(G$18:G$1845,MATCH(Input!$C$22,$B$18:$B$1845,0))-1))))</f>
        <v>148.25</v>
      </c>
      <c r="I1652" s="46">
        <f t="shared" si="75"/>
        <v>1.6891891891892552E-3</v>
      </c>
      <c r="J1652" s="50">
        <f>IF($B1652&gt;=Input!$C$22,100,"n.m.")</f>
        <v>100</v>
      </c>
    </row>
    <row r="1653" spans="2:10" x14ac:dyDescent="0.15">
      <c r="B1653" s="33">
        <f t="shared" si="77"/>
        <v>42561</v>
      </c>
      <c r="C1653" s="160">
        <v>292</v>
      </c>
      <c r="D1653" s="44">
        <f>IF($B1653&lt;Input!$C$22,"n.m.",IF($B1653=Input!$C$22,100,100*(1+(C1653/INDEX(C$18:C$1845,MATCH(Input!$C$22,$B$18:$B$1845,0))-1))))</f>
        <v>292</v>
      </c>
      <c r="E1653" s="52">
        <f t="shared" si="76"/>
        <v>3.4364261168384758E-3</v>
      </c>
      <c r="F1653" s="164">
        <v>330760</v>
      </c>
      <c r="G1653" s="163">
        <v>5920</v>
      </c>
      <c r="H1653" s="48">
        <f>IF($B1653&lt;Input!$C$22,"n.m.",IF($B1653=Input!$C$22,100,100*(1+(G1653/INDEX(G$18:G$1845,MATCH(Input!$C$22,$B$18:$B$1845,0))-1))))</f>
        <v>148</v>
      </c>
      <c r="I1653" s="46">
        <f t="shared" si="75"/>
        <v>1.6920473773265332E-3</v>
      </c>
      <c r="J1653" s="50">
        <f>IF($B1653&gt;=Input!$C$22,100,"n.m.")</f>
        <v>100</v>
      </c>
    </row>
    <row r="1654" spans="2:10" x14ac:dyDescent="0.15">
      <c r="B1654" s="33">
        <f t="shared" si="77"/>
        <v>42560</v>
      </c>
      <c r="C1654" s="160">
        <v>291</v>
      </c>
      <c r="D1654" s="44">
        <f>IF($B1654&lt;Input!$C$22,"n.m.",IF($B1654=Input!$C$22,100,100*(1+(C1654/INDEX(C$18:C$1845,MATCH(Input!$C$22,$B$18:$B$1845,0))-1))))</f>
        <v>291</v>
      </c>
      <c r="E1654" s="52">
        <f t="shared" si="76"/>
        <v>3.4482758620688614E-3</v>
      </c>
      <c r="F1654" s="164">
        <v>416202</v>
      </c>
      <c r="G1654" s="163">
        <v>5910</v>
      </c>
      <c r="H1654" s="48">
        <f>IF($B1654&lt;Input!$C$22,"n.m.",IF($B1654=Input!$C$22,100,100*(1+(G1654/INDEX(G$18:G$1845,MATCH(Input!$C$22,$B$18:$B$1845,0))-1))))</f>
        <v>147.75</v>
      </c>
      <c r="I1654" s="46">
        <f t="shared" si="75"/>
        <v>1.6949152542373724E-3</v>
      </c>
      <c r="J1654" s="50">
        <f>IF($B1654&gt;=Input!$C$22,100,"n.m.")</f>
        <v>100</v>
      </c>
    </row>
    <row r="1655" spans="2:10" x14ac:dyDescent="0.15">
      <c r="B1655" s="33">
        <f t="shared" si="77"/>
        <v>42559</v>
      </c>
      <c r="C1655" s="160">
        <v>290</v>
      </c>
      <c r="D1655" s="44">
        <f>IF($B1655&lt;Input!$C$22,"n.m.",IF($B1655=Input!$C$22,100,100*(1+(C1655/INDEX(C$18:C$1845,MATCH(Input!$C$22,$B$18:$B$1845,0))-1))))</f>
        <v>290</v>
      </c>
      <c r="E1655" s="52">
        <f t="shared" si="76"/>
        <v>3.4602076124568004E-3</v>
      </c>
      <c r="F1655" s="164">
        <v>224380</v>
      </c>
      <c r="G1655" s="163">
        <v>5900</v>
      </c>
      <c r="H1655" s="48">
        <f>IF($B1655&lt;Input!$C$22,"n.m.",IF($B1655=Input!$C$22,100,100*(1+(G1655/INDEX(G$18:G$1845,MATCH(Input!$C$22,$B$18:$B$1845,0))-1))))</f>
        <v>147.5</v>
      </c>
      <c r="I1655" s="46">
        <f t="shared" si="75"/>
        <v>1.6977928692698541E-3</v>
      </c>
      <c r="J1655" s="50">
        <f>IF($B1655&gt;=Input!$C$22,100,"n.m.")</f>
        <v>100</v>
      </c>
    </row>
    <row r="1656" spans="2:10" x14ac:dyDescent="0.15">
      <c r="B1656" s="33">
        <f t="shared" si="77"/>
        <v>42558</v>
      </c>
      <c r="C1656" s="160">
        <v>289</v>
      </c>
      <c r="D1656" s="44">
        <f>IF($B1656&lt;Input!$C$22,"n.m.",IF($B1656=Input!$C$22,100,100*(1+(C1656/INDEX(C$18:C$1845,MATCH(Input!$C$22,$B$18:$B$1845,0))-1))))</f>
        <v>289</v>
      </c>
      <c r="E1656" s="52">
        <f t="shared" si="76"/>
        <v>3.4722222222223209E-3</v>
      </c>
      <c r="F1656" s="164">
        <v>313389</v>
      </c>
      <c r="G1656" s="163">
        <v>5890</v>
      </c>
      <c r="H1656" s="48">
        <f>IF($B1656&lt;Input!$C$22,"n.m.",IF($B1656=Input!$C$22,100,100*(1+(G1656/INDEX(G$18:G$1845,MATCH(Input!$C$22,$B$18:$B$1845,0))-1))))</f>
        <v>147.25</v>
      </c>
      <c r="I1656" s="46">
        <f t="shared" si="75"/>
        <v>1.7006802721089009E-3</v>
      </c>
      <c r="J1656" s="50">
        <f>IF($B1656&gt;=Input!$C$22,100,"n.m.")</f>
        <v>100</v>
      </c>
    </row>
    <row r="1657" spans="2:10" x14ac:dyDescent="0.15">
      <c r="B1657" s="33">
        <f t="shared" si="77"/>
        <v>42557</v>
      </c>
      <c r="C1657" s="160">
        <v>288</v>
      </c>
      <c r="D1657" s="44">
        <f>IF($B1657&lt;Input!$C$22,"n.m.",IF($B1657=Input!$C$22,100,100*(1+(C1657/INDEX(C$18:C$1845,MATCH(Input!$C$22,$B$18:$B$1845,0))-1))))</f>
        <v>288</v>
      </c>
      <c r="E1657" s="52">
        <f t="shared" si="76"/>
        <v>3.4843205574912606E-3</v>
      </c>
      <c r="F1657" s="164">
        <v>459610</v>
      </c>
      <c r="G1657" s="163">
        <v>5880</v>
      </c>
      <c r="H1657" s="48">
        <f>IF($B1657&lt;Input!$C$22,"n.m.",IF($B1657=Input!$C$22,100,100*(1+(G1657/INDEX(G$18:G$1845,MATCH(Input!$C$22,$B$18:$B$1845,0))-1))))</f>
        <v>147</v>
      </c>
      <c r="I1657" s="46">
        <f t="shared" si="75"/>
        <v>1.7035775127767216E-3</v>
      </c>
      <c r="J1657" s="50">
        <f>IF($B1657&gt;=Input!$C$22,100,"n.m.")</f>
        <v>100</v>
      </c>
    </row>
    <row r="1658" spans="2:10" x14ac:dyDescent="0.15">
      <c r="B1658" s="33">
        <f t="shared" si="77"/>
        <v>42556</v>
      </c>
      <c r="C1658" s="160">
        <v>287</v>
      </c>
      <c r="D1658" s="44">
        <f>IF($B1658&lt;Input!$C$22,"n.m.",IF($B1658=Input!$C$22,100,100*(1+(C1658/INDEX(C$18:C$1845,MATCH(Input!$C$22,$B$18:$B$1845,0))-1))))</f>
        <v>287</v>
      </c>
      <c r="E1658" s="52">
        <f t="shared" si="76"/>
        <v>3.4965034965035446E-3</v>
      </c>
      <c r="F1658" s="164">
        <v>322142</v>
      </c>
      <c r="G1658" s="163">
        <v>5870</v>
      </c>
      <c r="H1658" s="48">
        <f>IF($B1658&lt;Input!$C$22,"n.m.",IF($B1658=Input!$C$22,100,100*(1+(G1658/INDEX(G$18:G$1845,MATCH(Input!$C$22,$B$18:$B$1845,0))-1))))</f>
        <v>146.75</v>
      </c>
      <c r="I1658" s="46">
        <f t="shared" si="75"/>
        <v>1.7064846416381396E-3</v>
      </c>
      <c r="J1658" s="50">
        <f>IF($B1658&gt;=Input!$C$22,100,"n.m.")</f>
        <v>100</v>
      </c>
    </row>
    <row r="1659" spans="2:10" x14ac:dyDescent="0.15">
      <c r="B1659" s="33">
        <f t="shared" si="77"/>
        <v>42555</v>
      </c>
      <c r="C1659" s="160">
        <v>286</v>
      </c>
      <c r="D1659" s="44">
        <f>IF($B1659&lt;Input!$C$22,"n.m.",IF($B1659=Input!$C$22,100,100*(1+(C1659/INDEX(C$18:C$1845,MATCH(Input!$C$22,$B$18:$B$1845,0))-1))))</f>
        <v>286</v>
      </c>
      <c r="E1659" s="52">
        <f t="shared" si="76"/>
        <v>3.5087719298245723E-3</v>
      </c>
      <c r="F1659" s="164">
        <v>390010</v>
      </c>
      <c r="G1659" s="163">
        <v>5860</v>
      </c>
      <c r="H1659" s="48">
        <f>IF($B1659&lt;Input!$C$22,"n.m.",IF($B1659=Input!$C$22,100,100*(1+(G1659/INDEX(G$18:G$1845,MATCH(Input!$C$22,$B$18:$B$1845,0))-1))))</f>
        <v>146.5</v>
      </c>
      <c r="I1659" s="46">
        <f t="shared" si="75"/>
        <v>1.7094017094017033E-3</v>
      </c>
      <c r="J1659" s="50">
        <f>IF($B1659&gt;=Input!$C$22,100,"n.m.")</f>
        <v>100</v>
      </c>
    </row>
    <row r="1660" spans="2:10" x14ac:dyDescent="0.15">
      <c r="B1660" s="33">
        <f t="shared" si="77"/>
        <v>42554</v>
      </c>
      <c r="C1660" s="160">
        <v>285</v>
      </c>
      <c r="D1660" s="44">
        <f>IF($B1660&lt;Input!$C$22,"n.m.",IF($B1660=Input!$C$22,100,100*(1+(C1660/INDEX(C$18:C$1845,MATCH(Input!$C$22,$B$18:$B$1845,0))-1))))</f>
        <v>285</v>
      </c>
      <c r="E1660" s="52">
        <f t="shared" si="76"/>
        <v>3.5211267605634866E-3</v>
      </c>
      <c r="F1660" s="164">
        <v>407195</v>
      </c>
      <c r="G1660" s="163">
        <v>5850</v>
      </c>
      <c r="H1660" s="48">
        <f>IF($B1660&lt;Input!$C$22,"n.m.",IF($B1660=Input!$C$22,100,100*(1+(G1660/INDEX(G$18:G$1845,MATCH(Input!$C$22,$B$18:$B$1845,0))-1))))</f>
        <v>146.25</v>
      </c>
      <c r="I1660" s="46">
        <f t="shared" si="75"/>
        <v>1.712328767123239E-3</v>
      </c>
      <c r="J1660" s="50">
        <f>IF($B1660&gt;=Input!$C$22,100,"n.m.")</f>
        <v>100</v>
      </c>
    </row>
    <row r="1661" spans="2:10" x14ac:dyDescent="0.15">
      <c r="B1661" s="33">
        <f t="shared" si="77"/>
        <v>42553</v>
      </c>
      <c r="C1661" s="160">
        <v>284</v>
      </c>
      <c r="D1661" s="44">
        <f>IF($B1661&lt;Input!$C$22,"n.m.",IF($B1661=Input!$C$22,100,100*(1+(C1661/INDEX(C$18:C$1845,MATCH(Input!$C$22,$B$18:$B$1845,0))-1))))</f>
        <v>284</v>
      </c>
      <c r="E1661" s="52">
        <f t="shared" si="76"/>
        <v>3.5335689045936647E-3</v>
      </c>
      <c r="F1661" s="164">
        <v>335918</v>
      </c>
      <c r="G1661" s="163">
        <v>5840</v>
      </c>
      <c r="H1661" s="48">
        <f>IF($B1661&lt;Input!$C$22,"n.m.",IF($B1661=Input!$C$22,100,100*(1+(G1661/INDEX(G$18:G$1845,MATCH(Input!$C$22,$B$18:$B$1845,0))-1))))</f>
        <v>146</v>
      </c>
      <c r="I1661" s="46">
        <f t="shared" si="75"/>
        <v>1.7152658662091813E-3</v>
      </c>
      <c r="J1661" s="50">
        <f>IF($B1661&gt;=Input!$C$22,100,"n.m.")</f>
        <v>100</v>
      </c>
    </row>
    <row r="1662" spans="2:10" x14ac:dyDescent="0.15">
      <c r="B1662" s="33">
        <f t="shared" si="77"/>
        <v>42552</v>
      </c>
      <c r="C1662" s="160">
        <v>283</v>
      </c>
      <c r="D1662" s="44">
        <f>IF($B1662&lt;Input!$C$22,"n.m.",IF($B1662=Input!$C$22,100,100*(1+(C1662/INDEX(C$18:C$1845,MATCH(Input!$C$22,$B$18:$B$1845,0))-1))))</f>
        <v>283</v>
      </c>
      <c r="E1662" s="52">
        <f t="shared" si="76"/>
        <v>3.5460992907800915E-3</v>
      </c>
      <c r="F1662" s="164">
        <v>319303</v>
      </c>
      <c r="G1662" s="163">
        <v>5830</v>
      </c>
      <c r="H1662" s="48">
        <f>IF($B1662&lt;Input!$C$22,"n.m.",IF($B1662=Input!$C$22,100,100*(1+(G1662/INDEX(G$18:G$1845,MATCH(Input!$C$22,$B$18:$B$1845,0))-1))))</f>
        <v>145.75</v>
      </c>
      <c r="I1662" s="46">
        <f t="shared" si="75"/>
        <v>1.7182130584192379E-3</v>
      </c>
      <c r="J1662" s="50">
        <f>IF($B1662&gt;=Input!$C$22,100,"n.m.")</f>
        <v>100</v>
      </c>
    </row>
    <row r="1663" spans="2:10" x14ac:dyDescent="0.15">
      <c r="B1663" s="33">
        <f t="shared" si="77"/>
        <v>42551</v>
      </c>
      <c r="C1663" s="160">
        <v>282</v>
      </c>
      <c r="D1663" s="44">
        <f>IF($B1663&lt;Input!$C$22,"n.m.",IF($B1663=Input!$C$22,100,100*(1+(C1663/INDEX(C$18:C$1845,MATCH(Input!$C$22,$B$18:$B$1845,0))-1))))</f>
        <v>282</v>
      </c>
      <c r="E1663" s="52">
        <f t="shared" si="76"/>
        <v>3.558718861210064E-3</v>
      </c>
      <c r="F1663" s="164">
        <v>494886</v>
      </c>
      <c r="G1663" s="163">
        <v>5820</v>
      </c>
      <c r="H1663" s="48">
        <f>IF($B1663&lt;Input!$C$22,"n.m.",IF($B1663=Input!$C$22,100,100*(1+(G1663/INDEX(G$18:G$1845,MATCH(Input!$C$22,$B$18:$B$1845,0))-1))))</f>
        <v>145.5</v>
      </c>
      <c r="I1663" s="46">
        <f t="shared" si="75"/>
        <v>1.7211703958692759E-3</v>
      </c>
      <c r="J1663" s="50">
        <f>IF($B1663&gt;=Input!$C$22,100,"n.m.")</f>
        <v>100</v>
      </c>
    </row>
    <row r="1664" spans="2:10" x14ac:dyDescent="0.15">
      <c r="B1664" s="33">
        <f t="shared" si="77"/>
        <v>42550</v>
      </c>
      <c r="C1664" s="160">
        <v>281</v>
      </c>
      <c r="D1664" s="44">
        <f>IF($B1664&lt;Input!$C$22,"n.m.",IF($B1664=Input!$C$22,100,100*(1+(C1664/INDEX(C$18:C$1845,MATCH(Input!$C$22,$B$18:$B$1845,0))-1))))</f>
        <v>281</v>
      </c>
      <c r="E1664" s="52">
        <f t="shared" si="76"/>
        <v>3.5714285714285587E-3</v>
      </c>
      <c r="F1664" s="164">
        <v>389387</v>
      </c>
      <c r="G1664" s="163">
        <v>5810</v>
      </c>
      <c r="H1664" s="48">
        <f>IF($B1664&lt;Input!$C$22,"n.m.",IF($B1664=Input!$C$22,100,100*(1+(G1664/INDEX(G$18:G$1845,MATCH(Input!$C$22,$B$18:$B$1845,0))-1))))</f>
        <v>145.25</v>
      </c>
      <c r="I1664" s="46">
        <f t="shared" si="75"/>
        <v>1.7241379310344307E-3</v>
      </c>
      <c r="J1664" s="50">
        <f>IF($B1664&gt;=Input!$C$22,100,"n.m.")</f>
        <v>100</v>
      </c>
    </row>
    <row r="1665" spans="2:10" x14ac:dyDescent="0.15">
      <c r="B1665" s="33">
        <f t="shared" si="77"/>
        <v>42549</v>
      </c>
      <c r="C1665" s="160">
        <v>280</v>
      </c>
      <c r="D1665" s="44">
        <f>IF($B1665&lt;Input!$C$22,"n.m.",IF($B1665=Input!$C$22,100,100*(1+(C1665/INDEX(C$18:C$1845,MATCH(Input!$C$22,$B$18:$B$1845,0))-1))))</f>
        <v>280</v>
      </c>
      <c r="E1665" s="52">
        <f t="shared" si="76"/>
        <v>3.5842293906809264E-3</v>
      </c>
      <c r="F1665" s="164">
        <v>478657</v>
      </c>
      <c r="G1665" s="163">
        <v>5800</v>
      </c>
      <c r="H1665" s="48">
        <f>IF($B1665&lt;Input!$C$22,"n.m.",IF($B1665=Input!$C$22,100,100*(1+(G1665/INDEX(G$18:G$1845,MATCH(Input!$C$22,$B$18:$B$1845,0))-1))))</f>
        <v>145</v>
      </c>
      <c r="I1665" s="46">
        <f t="shared" si="75"/>
        <v>1.7271157167531026E-3</v>
      </c>
      <c r="J1665" s="50">
        <f>IF($B1665&gt;=Input!$C$22,100,"n.m.")</f>
        <v>100</v>
      </c>
    </row>
    <row r="1666" spans="2:10" x14ac:dyDescent="0.15">
      <c r="B1666" s="33">
        <f t="shared" si="77"/>
        <v>42548</v>
      </c>
      <c r="C1666" s="160">
        <v>279</v>
      </c>
      <c r="D1666" s="44">
        <f>IF($B1666&lt;Input!$C$22,"n.m.",IF($B1666=Input!$C$22,100,100*(1+(C1666/INDEX(C$18:C$1845,MATCH(Input!$C$22,$B$18:$B$1845,0))-1))))</f>
        <v>279</v>
      </c>
      <c r="E1666" s="52">
        <f t="shared" si="76"/>
        <v>3.597122302158251E-3</v>
      </c>
      <c r="F1666" s="164">
        <v>466794</v>
      </c>
      <c r="G1666" s="163">
        <v>5790</v>
      </c>
      <c r="H1666" s="48">
        <f>IF($B1666&lt;Input!$C$22,"n.m.",IF($B1666=Input!$C$22,100,100*(1+(G1666/INDEX(G$18:G$1845,MATCH(Input!$C$22,$B$18:$B$1845,0))-1))))</f>
        <v>144.75</v>
      </c>
      <c r="I1666" s="46">
        <f t="shared" si="75"/>
        <v>1.7301038062282892E-3</v>
      </c>
      <c r="J1666" s="50">
        <f>IF($B1666&gt;=Input!$C$22,100,"n.m.")</f>
        <v>100</v>
      </c>
    </row>
    <row r="1667" spans="2:10" x14ac:dyDescent="0.15">
      <c r="B1667" s="33">
        <f t="shared" si="77"/>
        <v>42547</v>
      </c>
      <c r="C1667" s="160">
        <v>278</v>
      </c>
      <c r="D1667" s="44">
        <f>IF($B1667&lt;Input!$C$22,"n.m.",IF($B1667=Input!$C$22,100,100*(1+(C1667/INDEX(C$18:C$1845,MATCH(Input!$C$22,$B$18:$B$1845,0))-1))))</f>
        <v>278</v>
      </c>
      <c r="E1667" s="52">
        <f t="shared" si="76"/>
        <v>3.6101083032491488E-3</v>
      </c>
      <c r="F1667" s="164">
        <v>399279</v>
      </c>
      <c r="G1667" s="163">
        <v>5780</v>
      </c>
      <c r="H1667" s="48">
        <f>IF($B1667&lt;Input!$C$22,"n.m.",IF($B1667=Input!$C$22,100,100*(1+(G1667/INDEX(G$18:G$1845,MATCH(Input!$C$22,$B$18:$B$1845,0))-1))))</f>
        <v>144.5</v>
      </c>
      <c r="I1667" s="46">
        <f t="shared" si="75"/>
        <v>1.7331022530329143E-3</v>
      </c>
      <c r="J1667" s="50">
        <f>IF($B1667&gt;=Input!$C$22,100,"n.m.")</f>
        <v>100</v>
      </c>
    </row>
    <row r="1668" spans="2:10" x14ac:dyDescent="0.15">
      <c r="B1668" s="33">
        <f t="shared" si="77"/>
        <v>42546</v>
      </c>
      <c r="C1668" s="160">
        <v>277</v>
      </c>
      <c r="D1668" s="44">
        <f>IF($B1668&lt;Input!$C$22,"n.m.",IF($B1668=Input!$C$22,100,100*(1+(C1668/INDEX(C$18:C$1845,MATCH(Input!$C$22,$B$18:$B$1845,0))-1))))</f>
        <v>277</v>
      </c>
      <c r="E1668" s="52">
        <f t="shared" si="76"/>
        <v>3.6231884057971175E-3</v>
      </c>
      <c r="F1668" s="164">
        <v>479217</v>
      </c>
      <c r="G1668" s="163">
        <v>5770</v>
      </c>
      <c r="H1668" s="48">
        <f>IF($B1668&lt;Input!$C$22,"n.m.",IF($B1668=Input!$C$22,100,100*(1+(G1668/INDEX(G$18:G$1845,MATCH(Input!$C$22,$B$18:$B$1845,0))-1))))</f>
        <v>144.25</v>
      </c>
      <c r="I1668" s="46">
        <f t="shared" si="75"/>
        <v>1.7361111111111605E-3</v>
      </c>
      <c r="J1668" s="50">
        <f>IF($B1668&gt;=Input!$C$22,100,"n.m.")</f>
        <v>100</v>
      </c>
    </row>
    <row r="1669" spans="2:10" x14ac:dyDescent="0.15">
      <c r="B1669" s="33">
        <f t="shared" si="77"/>
        <v>42545</v>
      </c>
      <c r="C1669" s="160">
        <v>276</v>
      </c>
      <c r="D1669" s="44">
        <f>IF($B1669&lt;Input!$C$22,"n.m.",IF($B1669=Input!$C$22,100,100*(1+(C1669/INDEX(C$18:C$1845,MATCH(Input!$C$22,$B$18:$B$1845,0))-1))))</f>
        <v>276</v>
      </c>
      <c r="E1669" s="52">
        <f t="shared" si="76"/>
        <v>3.6363636363636598E-3</v>
      </c>
      <c r="F1669" s="164">
        <v>325505</v>
      </c>
      <c r="G1669" s="163">
        <v>5760</v>
      </c>
      <c r="H1669" s="48">
        <f>IF($B1669&lt;Input!$C$22,"n.m.",IF($B1669=Input!$C$22,100,100*(1+(G1669/INDEX(G$18:G$1845,MATCH(Input!$C$22,$B$18:$B$1845,0))-1))))</f>
        <v>144</v>
      </c>
      <c r="I1669" s="46">
        <f t="shared" si="75"/>
        <v>1.7391304347826875E-3</v>
      </c>
      <c r="J1669" s="50">
        <f>IF($B1669&gt;=Input!$C$22,100,"n.m.")</f>
        <v>100</v>
      </c>
    </row>
    <row r="1670" spans="2:10" x14ac:dyDescent="0.15">
      <c r="B1670" s="33">
        <f t="shared" si="77"/>
        <v>42544</v>
      </c>
      <c r="C1670" s="160">
        <v>275</v>
      </c>
      <c r="D1670" s="44">
        <f>IF($B1670&lt;Input!$C$22,"n.m.",IF($B1670=Input!$C$22,100,100*(1+(C1670/INDEX(C$18:C$1845,MATCH(Input!$C$22,$B$18:$B$1845,0))-1))))</f>
        <v>275</v>
      </c>
      <c r="E1670" s="52">
        <f t="shared" si="76"/>
        <v>3.6496350364962904E-3</v>
      </c>
      <c r="F1670" s="164">
        <v>439365</v>
      </c>
      <c r="G1670" s="163">
        <v>5750</v>
      </c>
      <c r="H1670" s="48">
        <f>IF($B1670&lt;Input!$C$22,"n.m.",IF($B1670=Input!$C$22,100,100*(1+(G1670/INDEX(G$18:G$1845,MATCH(Input!$C$22,$B$18:$B$1845,0))-1))))</f>
        <v>143.75</v>
      </c>
      <c r="I1670" s="46">
        <f t="shared" si="75"/>
        <v>1.7421602787457413E-3</v>
      </c>
      <c r="J1670" s="50">
        <f>IF($B1670&gt;=Input!$C$22,100,"n.m.")</f>
        <v>100</v>
      </c>
    </row>
    <row r="1671" spans="2:10" x14ac:dyDescent="0.15">
      <c r="B1671" s="33">
        <f t="shared" si="77"/>
        <v>42543</v>
      </c>
      <c r="C1671" s="160">
        <v>274</v>
      </c>
      <c r="D1671" s="44">
        <f>IF($B1671&lt;Input!$C$22,"n.m.",IF($B1671=Input!$C$22,100,100*(1+(C1671/INDEX(C$18:C$1845,MATCH(Input!$C$22,$B$18:$B$1845,0))-1))))</f>
        <v>274</v>
      </c>
      <c r="E1671" s="52">
        <f t="shared" si="76"/>
        <v>3.66300366300365E-3</v>
      </c>
      <c r="F1671" s="164">
        <v>305043</v>
      </c>
      <c r="G1671" s="163">
        <v>5740</v>
      </c>
      <c r="H1671" s="48">
        <f>IF($B1671&lt;Input!$C$22,"n.m.",IF($B1671=Input!$C$22,100,100*(1+(G1671/INDEX(G$18:G$1845,MATCH(Input!$C$22,$B$18:$B$1845,0))-1))))</f>
        <v>143.5</v>
      </c>
      <c r="I1671" s="46">
        <f t="shared" si="75"/>
        <v>1.7452006980802626E-3</v>
      </c>
      <c r="J1671" s="50">
        <f>IF($B1671&gt;=Input!$C$22,100,"n.m.")</f>
        <v>100</v>
      </c>
    </row>
    <row r="1672" spans="2:10" x14ac:dyDescent="0.15">
      <c r="B1672" s="33">
        <f t="shared" si="77"/>
        <v>42542</v>
      </c>
      <c r="C1672" s="160">
        <v>273</v>
      </c>
      <c r="D1672" s="44">
        <f>IF($B1672&lt;Input!$C$22,"n.m.",IF($B1672=Input!$C$22,100,100*(1+(C1672/INDEX(C$18:C$1845,MATCH(Input!$C$22,$B$18:$B$1845,0))-1))))</f>
        <v>273</v>
      </c>
      <c r="E1672" s="52">
        <f t="shared" si="76"/>
        <v>3.6764705882352811E-3</v>
      </c>
      <c r="F1672" s="164">
        <v>234110</v>
      </c>
      <c r="G1672" s="163">
        <v>5730</v>
      </c>
      <c r="H1672" s="48">
        <f>IF($B1672&lt;Input!$C$22,"n.m.",IF($B1672=Input!$C$22,100,100*(1+(G1672/INDEX(G$18:G$1845,MATCH(Input!$C$22,$B$18:$B$1845,0))-1))))</f>
        <v>143.25</v>
      </c>
      <c r="I1672" s="46">
        <f t="shared" si="75"/>
        <v>1.7482517482516613E-3</v>
      </c>
      <c r="J1672" s="50">
        <f>IF($B1672&gt;=Input!$C$22,100,"n.m.")</f>
        <v>100</v>
      </c>
    </row>
    <row r="1673" spans="2:10" x14ac:dyDescent="0.15">
      <c r="B1673" s="33">
        <f t="shared" si="77"/>
        <v>42541</v>
      </c>
      <c r="C1673" s="160">
        <v>272</v>
      </c>
      <c r="D1673" s="44">
        <f>IF($B1673&lt;Input!$C$22,"n.m.",IF($B1673=Input!$C$22,100,100*(1+(C1673/INDEX(C$18:C$1845,MATCH(Input!$C$22,$B$18:$B$1845,0))-1))))</f>
        <v>272</v>
      </c>
      <c r="E1673" s="52">
        <f t="shared" si="76"/>
        <v>3.6900369003689537E-3</v>
      </c>
      <c r="F1673" s="164">
        <v>284013</v>
      </c>
      <c r="G1673" s="163">
        <v>5720</v>
      </c>
      <c r="H1673" s="48">
        <f>IF($B1673&lt;Input!$C$22,"n.m.",IF($B1673=Input!$C$22,100,100*(1+(G1673/INDEX(G$18:G$1845,MATCH(Input!$C$22,$B$18:$B$1845,0))-1))))</f>
        <v>143</v>
      </c>
      <c r="I1673" s="46">
        <f t="shared" si="75"/>
        <v>1.7513134851139256E-3</v>
      </c>
      <c r="J1673" s="50">
        <f>IF($B1673&gt;=Input!$C$22,100,"n.m.")</f>
        <v>100</v>
      </c>
    </row>
    <row r="1674" spans="2:10" x14ac:dyDescent="0.15">
      <c r="B1674" s="33">
        <f t="shared" si="77"/>
        <v>42540</v>
      </c>
      <c r="C1674" s="160">
        <v>271</v>
      </c>
      <c r="D1674" s="44">
        <f>IF($B1674&lt;Input!$C$22,"n.m.",IF($B1674=Input!$C$22,100,100*(1+(C1674/INDEX(C$18:C$1845,MATCH(Input!$C$22,$B$18:$B$1845,0))-1))))</f>
        <v>271</v>
      </c>
      <c r="E1674" s="52">
        <f t="shared" si="76"/>
        <v>3.7037037037037646E-3</v>
      </c>
      <c r="F1674" s="164">
        <v>471748</v>
      </c>
      <c r="G1674" s="163">
        <v>5710</v>
      </c>
      <c r="H1674" s="48">
        <f>IF($B1674&lt;Input!$C$22,"n.m.",IF($B1674=Input!$C$22,100,100*(1+(G1674/INDEX(G$18:G$1845,MATCH(Input!$C$22,$B$18:$B$1845,0))-1))))</f>
        <v>142.75</v>
      </c>
      <c r="I1674" s="46">
        <f t="shared" si="75"/>
        <v>1.7543859649122862E-3</v>
      </c>
      <c r="J1674" s="50">
        <f>IF($B1674&gt;=Input!$C$22,100,"n.m.")</f>
        <v>100</v>
      </c>
    </row>
    <row r="1675" spans="2:10" x14ac:dyDescent="0.15">
      <c r="B1675" s="33">
        <f t="shared" si="77"/>
        <v>42539</v>
      </c>
      <c r="C1675" s="160">
        <v>270</v>
      </c>
      <c r="D1675" s="44">
        <f>IF($B1675&lt;Input!$C$22,"n.m.",IF($B1675=Input!$C$22,100,100*(1+(C1675/INDEX(C$18:C$1845,MATCH(Input!$C$22,$B$18:$B$1845,0))-1))))</f>
        <v>270</v>
      </c>
      <c r="E1675" s="52">
        <f t="shared" si="76"/>
        <v>3.7174721189590088E-3</v>
      </c>
      <c r="F1675" s="164">
        <v>431935</v>
      </c>
      <c r="G1675" s="163">
        <v>5700</v>
      </c>
      <c r="H1675" s="48">
        <f>IF($B1675&lt;Input!$C$22,"n.m.",IF($B1675=Input!$C$22,100,100*(1+(G1675/INDEX(G$18:G$1845,MATCH(Input!$C$22,$B$18:$B$1845,0))-1))))</f>
        <v>142.5</v>
      </c>
      <c r="I1675" s="46">
        <f t="shared" si="75"/>
        <v>1.7574692442883233E-3</v>
      </c>
      <c r="J1675" s="50">
        <f>IF($B1675&gt;=Input!$C$22,100,"n.m.")</f>
        <v>100</v>
      </c>
    </row>
    <row r="1676" spans="2:10" x14ac:dyDescent="0.15">
      <c r="B1676" s="33">
        <f t="shared" si="77"/>
        <v>42538</v>
      </c>
      <c r="C1676" s="160">
        <v>269</v>
      </c>
      <c r="D1676" s="44">
        <f>IF($B1676&lt;Input!$C$22,"n.m.",IF($B1676=Input!$C$22,100,100*(1+(C1676/INDEX(C$18:C$1845,MATCH(Input!$C$22,$B$18:$B$1845,0))-1))))</f>
        <v>269</v>
      </c>
      <c r="E1676" s="52">
        <f t="shared" si="76"/>
        <v>3.7313432835821558E-3</v>
      </c>
      <c r="F1676" s="164">
        <v>428367</v>
      </c>
      <c r="G1676" s="163">
        <v>5690</v>
      </c>
      <c r="H1676" s="48">
        <f>IF($B1676&lt;Input!$C$22,"n.m.",IF($B1676=Input!$C$22,100,100*(1+(G1676/INDEX(G$18:G$1845,MATCH(Input!$C$22,$B$18:$B$1845,0))-1))))</f>
        <v>142.25</v>
      </c>
      <c r="I1676" s="46">
        <f t="shared" si="75"/>
        <v>1.7605633802817433E-3</v>
      </c>
      <c r="J1676" s="50">
        <f>IF($B1676&gt;=Input!$C$22,100,"n.m.")</f>
        <v>100</v>
      </c>
    </row>
    <row r="1677" spans="2:10" x14ac:dyDescent="0.15">
      <c r="B1677" s="33">
        <f t="shared" si="77"/>
        <v>42537</v>
      </c>
      <c r="C1677" s="160">
        <v>268</v>
      </c>
      <c r="D1677" s="44">
        <f>IF($B1677&lt;Input!$C$22,"n.m.",IF($B1677=Input!$C$22,100,100*(1+(C1677/INDEX(C$18:C$1845,MATCH(Input!$C$22,$B$18:$B$1845,0))-1))))</f>
        <v>268</v>
      </c>
      <c r="E1677" s="52">
        <f t="shared" si="76"/>
        <v>3.7453183520599342E-3</v>
      </c>
      <c r="F1677" s="164">
        <v>445194</v>
      </c>
      <c r="G1677" s="163">
        <v>5680</v>
      </c>
      <c r="H1677" s="48">
        <f>IF($B1677&lt;Input!$C$22,"n.m.",IF($B1677=Input!$C$22,100,100*(1+(G1677/INDEX(G$18:G$1845,MATCH(Input!$C$22,$B$18:$B$1845,0))-1))))</f>
        <v>142</v>
      </c>
      <c r="I1677" s="46">
        <f t="shared" si="75"/>
        <v>1.7636684303350414E-3</v>
      </c>
      <c r="J1677" s="50">
        <f>IF($B1677&gt;=Input!$C$22,100,"n.m.")</f>
        <v>100</v>
      </c>
    </row>
    <row r="1678" spans="2:10" x14ac:dyDescent="0.15">
      <c r="B1678" s="33">
        <f t="shared" si="77"/>
        <v>42536</v>
      </c>
      <c r="C1678" s="160">
        <v>267</v>
      </c>
      <c r="D1678" s="44">
        <f>IF($B1678&lt;Input!$C$22,"n.m.",IF($B1678=Input!$C$22,100,100*(1+(C1678/INDEX(C$18:C$1845,MATCH(Input!$C$22,$B$18:$B$1845,0))-1))))</f>
        <v>267</v>
      </c>
      <c r="E1678" s="52">
        <f t="shared" si="76"/>
        <v>3.759398496240518E-3</v>
      </c>
      <c r="F1678" s="164">
        <v>332718</v>
      </c>
      <c r="G1678" s="163">
        <v>5670</v>
      </c>
      <c r="H1678" s="48">
        <f>IF($B1678&lt;Input!$C$22,"n.m.",IF($B1678=Input!$C$22,100,100*(1+(G1678/INDEX(G$18:G$1845,MATCH(Input!$C$22,$B$18:$B$1845,0))-1))))</f>
        <v>141.75</v>
      </c>
      <c r="I1678" s="46">
        <f t="shared" si="75"/>
        <v>1.7667844522968323E-3</v>
      </c>
      <c r="J1678" s="50">
        <f>IF($B1678&gt;=Input!$C$22,100,"n.m.")</f>
        <v>100</v>
      </c>
    </row>
    <row r="1679" spans="2:10" x14ac:dyDescent="0.15">
      <c r="B1679" s="33">
        <f t="shared" si="77"/>
        <v>42535</v>
      </c>
      <c r="C1679" s="160">
        <v>266</v>
      </c>
      <c r="D1679" s="44">
        <f>IF($B1679&lt;Input!$C$22,"n.m.",IF($B1679=Input!$C$22,100,100*(1+(C1679/INDEX(C$18:C$1845,MATCH(Input!$C$22,$B$18:$B$1845,0))-1))))</f>
        <v>266</v>
      </c>
      <c r="E1679" s="52">
        <f t="shared" si="76"/>
        <v>3.7735849056603765E-3</v>
      </c>
      <c r="F1679" s="164">
        <v>214403</v>
      </c>
      <c r="G1679" s="163">
        <v>5660</v>
      </c>
      <c r="H1679" s="48">
        <f>IF($B1679&lt;Input!$C$22,"n.m.",IF($B1679=Input!$C$22,100,100*(1+(G1679/INDEX(G$18:G$1845,MATCH(Input!$C$22,$B$18:$B$1845,0))-1))))</f>
        <v>141.5</v>
      </c>
      <c r="I1679" s="46">
        <f t="shared" si="75"/>
        <v>1.7699115044247371E-3</v>
      </c>
      <c r="J1679" s="50">
        <f>IF($B1679&gt;=Input!$C$22,100,"n.m.")</f>
        <v>100</v>
      </c>
    </row>
    <row r="1680" spans="2:10" x14ac:dyDescent="0.15">
      <c r="B1680" s="33">
        <f t="shared" si="77"/>
        <v>42534</v>
      </c>
      <c r="C1680" s="160">
        <v>265</v>
      </c>
      <c r="D1680" s="44">
        <f>IF($B1680&lt;Input!$C$22,"n.m.",IF($B1680=Input!$C$22,100,100*(1+(C1680/INDEX(C$18:C$1845,MATCH(Input!$C$22,$B$18:$B$1845,0))-1))))</f>
        <v>265</v>
      </c>
      <c r="E1680" s="52">
        <f t="shared" si="76"/>
        <v>3.7878787878788955E-3</v>
      </c>
      <c r="F1680" s="164">
        <v>383925</v>
      </c>
      <c r="G1680" s="163">
        <v>5650</v>
      </c>
      <c r="H1680" s="48">
        <f>IF($B1680&lt;Input!$C$22,"n.m.",IF($B1680=Input!$C$22,100,100*(1+(G1680/INDEX(G$18:G$1845,MATCH(Input!$C$22,$B$18:$B$1845,0))-1))))</f>
        <v>141.25</v>
      </c>
      <c r="I1680" s="46">
        <f t="shared" si="75"/>
        <v>1.7730496453900457E-3</v>
      </c>
      <c r="J1680" s="50">
        <f>IF($B1680&gt;=Input!$C$22,100,"n.m.")</f>
        <v>100</v>
      </c>
    </row>
    <row r="1681" spans="2:10" x14ac:dyDescent="0.15">
      <c r="B1681" s="33">
        <f t="shared" si="77"/>
        <v>42533</v>
      </c>
      <c r="C1681" s="160">
        <v>264</v>
      </c>
      <c r="D1681" s="44">
        <f>IF($B1681&lt;Input!$C$22,"n.m.",IF($B1681=Input!$C$22,100,100*(1+(C1681/INDEX(C$18:C$1845,MATCH(Input!$C$22,$B$18:$B$1845,0))-1))))</f>
        <v>264</v>
      </c>
      <c r="E1681" s="52">
        <f t="shared" si="76"/>
        <v>3.8022813688212143E-3</v>
      </c>
      <c r="F1681" s="164">
        <v>224876</v>
      </c>
      <c r="G1681" s="163">
        <v>5640</v>
      </c>
      <c r="H1681" s="48">
        <f>IF($B1681&lt;Input!$C$22,"n.m.",IF($B1681=Input!$C$22,100,100*(1+(G1681/INDEX(G$18:G$1845,MATCH(Input!$C$22,$B$18:$B$1845,0))-1))))</f>
        <v>141</v>
      </c>
      <c r="I1681" s="46">
        <f t="shared" si="75"/>
        <v>1.7761989342806039E-3</v>
      </c>
      <c r="J1681" s="50">
        <f>IF($B1681&gt;=Input!$C$22,100,"n.m.")</f>
        <v>100</v>
      </c>
    </row>
    <row r="1682" spans="2:10" x14ac:dyDescent="0.15">
      <c r="B1682" s="33">
        <f t="shared" si="77"/>
        <v>42532</v>
      </c>
      <c r="C1682" s="160">
        <v>263</v>
      </c>
      <c r="D1682" s="44">
        <f>IF($B1682&lt;Input!$C$22,"n.m.",IF($B1682=Input!$C$22,100,100*(1+(C1682/INDEX(C$18:C$1845,MATCH(Input!$C$22,$B$18:$B$1845,0))-1))))</f>
        <v>263</v>
      </c>
      <c r="E1682" s="52">
        <f t="shared" si="76"/>
        <v>3.8167938931297218E-3</v>
      </c>
      <c r="F1682" s="164">
        <v>463330</v>
      </c>
      <c r="G1682" s="163">
        <v>5630</v>
      </c>
      <c r="H1682" s="48">
        <f>IF($B1682&lt;Input!$C$22,"n.m.",IF($B1682=Input!$C$22,100,100*(1+(G1682/INDEX(G$18:G$1845,MATCH(Input!$C$22,$B$18:$B$1845,0))-1))))</f>
        <v>140.75</v>
      </c>
      <c r="I1682" s="46">
        <f t="shared" ref="I1682:I1745" si="78">G1682/G1683-1</f>
        <v>1.779359430605032E-3</v>
      </c>
      <c r="J1682" s="50">
        <f>IF($B1682&gt;=Input!$C$22,100,"n.m.")</f>
        <v>100</v>
      </c>
    </row>
    <row r="1683" spans="2:10" x14ac:dyDescent="0.15">
      <c r="B1683" s="33">
        <f t="shared" si="77"/>
        <v>42531</v>
      </c>
      <c r="C1683" s="160">
        <v>262</v>
      </c>
      <c r="D1683" s="44">
        <f>IF($B1683&lt;Input!$C$22,"n.m.",IF($B1683=Input!$C$22,100,100*(1+(C1683/INDEX(C$18:C$1845,MATCH(Input!$C$22,$B$18:$B$1845,0))-1))))</f>
        <v>262</v>
      </c>
      <c r="E1683" s="52">
        <f t="shared" ref="E1683:E1746" si="79">C1683/C1684-1</f>
        <v>3.8314176245211051E-3</v>
      </c>
      <c r="F1683" s="164">
        <v>481312</v>
      </c>
      <c r="G1683" s="163">
        <v>5620</v>
      </c>
      <c r="H1683" s="48">
        <f>IF($B1683&lt;Input!$C$22,"n.m.",IF($B1683=Input!$C$22,100,100*(1+(G1683/INDEX(G$18:G$1845,MATCH(Input!$C$22,$B$18:$B$1845,0))-1))))</f>
        <v>140.5</v>
      </c>
      <c r="I1683" s="46">
        <f t="shared" si="78"/>
        <v>1.7825311942958333E-3</v>
      </c>
      <c r="J1683" s="50">
        <f>IF($B1683&gt;=Input!$C$22,100,"n.m.")</f>
        <v>100</v>
      </c>
    </row>
    <row r="1684" spans="2:10" x14ac:dyDescent="0.15">
      <c r="B1684" s="33">
        <f t="shared" ref="B1684:B1747" si="80">B1683-1</f>
        <v>42530</v>
      </c>
      <c r="C1684" s="160">
        <v>261</v>
      </c>
      <c r="D1684" s="44">
        <f>IF($B1684&lt;Input!$C$22,"n.m.",IF($B1684=Input!$C$22,100,100*(1+(C1684/INDEX(C$18:C$1845,MATCH(Input!$C$22,$B$18:$B$1845,0))-1))))</f>
        <v>261</v>
      </c>
      <c r="E1684" s="52">
        <f t="shared" si="79"/>
        <v>3.8461538461538325E-3</v>
      </c>
      <c r="F1684" s="164">
        <v>333994</v>
      </c>
      <c r="G1684" s="163">
        <v>5610</v>
      </c>
      <c r="H1684" s="48">
        <f>IF($B1684&lt;Input!$C$22,"n.m.",IF($B1684=Input!$C$22,100,100*(1+(G1684/INDEX(G$18:G$1845,MATCH(Input!$C$22,$B$18:$B$1845,0))-1))))</f>
        <v>140.25</v>
      </c>
      <c r="I1684" s="46">
        <f t="shared" si="78"/>
        <v>1.7857142857142794E-3</v>
      </c>
      <c r="J1684" s="50">
        <f>IF($B1684&gt;=Input!$C$22,100,"n.m.")</f>
        <v>100</v>
      </c>
    </row>
    <row r="1685" spans="2:10" x14ac:dyDescent="0.15">
      <c r="B1685" s="33">
        <f t="shared" si="80"/>
        <v>42529</v>
      </c>
      <c r="C1685" s="160">
        <v>260</v>
      </c>
      <c r="D1685" s="44">
        <f>IF($B1685&lt;Input!$C$22,"n.m.",IF($B1685=Input!$C$22,100,100*(1+(C1685/INDEX(C$18:C$1845,MATCH(Input!$C$22,$B$18:$B$1845,0))-1))))</f>
        <v>260</v>
      </c>
      <c r="E1685" s="52">
        <f t="shared" si="79"/>
        <v>3.8610038610038533E-3</v>
      </c>
      <c r="F1685" s="164">
        <v>288203</v>
      </c>
      <c r="G1685" s="163">
        <v>5600</v>
      </c>
      <c r="H1685" s="48">
        <f>IF($B1685&lt;Input!$C$22,"n.m.",IF($B1685=Input!$C$22,100,100*(1+(G1685/INDEX(G$18:G$1845,MATCH(Input!$C$22,$B$18:$B$1845,0))-1))))</f>
        <v>140</v>
      </c>
      <c r="I1685" s="46">
        <f t="shared" si="78"/>
        <v>1.7889087656528524E-3</v>
      </c>
      <c r="J1685" s="50">
        <f>IF($B1685&gt;=Input!$C$22,100,"n.m.")</f>
        <v>100</v>
      </c>
    </row>
    <row r="1686" spans="2:10" x14ac:dyDescent="0.15">
      <c r="B1686" s="33">
        <f t="shared" si="80"/>
        <v>42528</v>
      </c>
      <c r="C1686" s="160">
        <v>259</v>
      </c>
      <c r="D1686" s="44">
        <f>IF($B1686&lt;Input!$C$22,"n.m.",IF($B1686=Input!$C$22,100,100*(1+(C1686/INDEX(C$18:C$1845,MATCH(Input!$C$22,$B$18:$B$1845,0))-1))))</f>
        <v>259</v>
      </c>
      <c r="E1686" s="52">
        <f t="shared" si="79"/>
        <v>3.8759689922480689E-3</v>
      </c>
      <c r="F1686" s="164">
        <v>380487</v>
      </c>
      <c r="G1686" s="163">
        <v>5590</v>
      </c>
      <c r="H1686" s="48">
        <f>IF($B1686&lt;Input!$C$22,"n.m.",IF($B1686=Input!$C$22,100,100*(1+(G1686/INDEX(G$18:G$1845,MATCH(Input!$C$22,$B$18:$B$1845,0))-1))))</f>
        <v>139.75</v>
      </c>
      <c r="I1686" s="46">
        <f t="shared" si="78"/>
        <v>1.7921146953405742E-3</v>
      </c>
      <c r="J1686" s="50">
        <f>IF($B1686&gt;=Input!$C$22,100,"n.m.")</f>
        <v>100</v>
      </c>
    </row>
    <row r="1687" spans="2:10" x14ac:dyDescent="0.15">
      <c r="B1687" s="33">
        <f t="shared" si="80"/>
        <v>42527</v>
      </c>
      <c r="C1687" s="160">
        <v>258</v>
      </c>
      <c r="D1687" s="44">
        <f>IF($B1687&lt;Input!$C$22,"n.m.",IF($B1687=Input!$C$22,100,100*(1+(C1687/INDEX(C$18:C$1845,MATCH(Input!$C$22,$B$18:$B$1845,0))-1))))</f>
        <v>258</v>
      </c>
      <c r="E1687" s="52">
        <f t="shared" si="79"/>
        <v>3.8910505836575737E-3</v>
      </c>
      <c r="F1687" s="164">
        <v>491586</v>
      </c>
      <c r="G1687" s="163">
        <v>5580</v>
      </c>
      <c r="H1687" s="48">
        <f>IF($B1687&lt;Input!$C$22,"n.m.",IF($B1687=Input!$C$22,100,100*(1+(G1687/INDEX(G$18:G$1845,MATCH(Input!$C$22,$B$18:$B$1845,0))-1))))</f>
        <v>139.5</v>
      </c>
      <c r="I1687" s="46">
        <f t="shared" si="78"/>
        <v>1.7953321364452268E-3</v>
      </c>
      <c r="J1687" s="50">
        <f>IF($B1687&gt;=Input!$C$22,100,"n.m.")</f>
        <v>100</v>
      </c>
    </row>
    <row r="1688" spans="2:10" x14ac:dyDescent="0.15">
      <c r="B1688" s="33">
        <f t="shared" si="80"/>
        <v>42526</v>
      </c>
      <c r="C1688" s="160">
        <v>257</v>
      </c>
      <c r="D1688" s="44">
        <f>IF($B1688&lt;Input!$C$22,"n.m.",IF($B1688=Input!$C$22,100,100*(1+(C1688/INDEX(C$18:C$1845,MATCH(Input!$C$22,$B$18:$B$1845,0))-1))))</f>
        <v>257</v>
      </c>
      <c r="E1688" s="52">
        <f t="shared" si="79"/>
        <v>3.90625E-3</v>
      </c>
      <c r="F1688" s="164">
        <v>337424</v>
      </c>
      <c r="G1688" s="163">
        <v>5570</v>
      </c>
      <c r="H1688" s="48">
        <f>IF($B1688&lt;Input!$C$22,"n.m.",IF($B1688=Input!$C$22,100,100*(1+(G1688/INDEX(G$18:G$1845,MATCH(Input!$C$22,$B$18:$B$1845,0))-1))))</f>
        <v>139.25</v>
      </c>
      <c r="I1688" s="46">
        <f t="shared" si="78"/>
        <v>1.7985611510791255E-3</v>
      </c>
      <c r="J1688" s="50">
        <f>IF($B1688&gt;=Input!$C$22,100,"n.m.")</f>
        <v>100</v>
      </c>
    </row>
    <row r="1689" spans="2:10" x14ac:dyDescent="0.15">
      <c r="B1689" s="33">
        <f t="shared" si="80"/>
        <v>42525</v>
      </c>
      <c r="C1689" s="160">
        <v>256</v>
      </c>
      <c r="D1689" s="44">
        <f>IF($B1689&lt;Input!$C$22,"n.m.",IF($B1689=Input!$C$22,100,100*(1+(C1689/INDEX(C$18:C$1845,MATCH(Input!$C$22,$B$18:$B$1845,0))-1))))</f>
        <v>256</v>
      </c>
      <c r="E1689" s="52">
        <f t="shared" si="79"/>
        <v>3.9215686274509665E-3</v>
      </c>
      <c r="F1689" s="164">
        <v>468264</v>
      </c>
      <c r="G1689" s="163">
        <v>5560</v>
      </c>
      <c r="H1689" s="48">
        <f>IF($B1689&lt;Input!$C$22,"n.m.",IF($B1689=Input!$C$22,100,100*(1+(G1689/INDEX(G$18:G$1845,MATCH(Input!$C$22,$B$18:$B$1845,0))-1))))</f>
        <v>139</v>
      </c>
      <c r="I1689" s="46">
        <f t="shared" si="78"/>
        <v>1.8018018018017834E-3</v>
      </c>
      <c r="J1689" s="50">
        <f>IF($B1689&gt;=Input!$C$22,100,"n.m.")</f>
        <v>100</v>
      </c>
    </row>
    <row r="1690" spans="2:10" x14ac:dyDescent="0.15">
      <c r="B1690" s="33">
        <f t="shared" si="80"/>
        <v>42524</v>
      </c>
      <c r="C1690" s="160">
        <v>255</v>
      </c>
      <c r="D1690" s="44">
        <f>IF($B1690&lt;Input!$C$22,"n.m.",IF($B1690=Input!$C$22,100,100*(1+(C1690/INDEX(C$18:C$1845,MATCH(Input!$C$22,$B$18:$B$1845,0))-1))))</f>
        <v>254.99999999999997</v>
      </c>
      <c r="E1690" s="52">
        <f t="shared" si="79"/>
        <v>3.937007874015741E-3</v>
      </c>
      <c r="F1690" s="164">
        <v>447992</v>
      </c>
      <c r="G1690" s="163">
        <v>5550</v>
      </c>
      <c r="H1690" s="48">
        <f>IF($B1690&lt;Input!$C$22,"n.m.",IF($B1690=Input!$C$22,100,100*(1+(G1690/INDEX(G$18:G$1845,MATCH(Input!$C$22,$B$18:$B$1845,0))-1))))</f>
        <v>138.75</v>
      </c>
      <c r="I1690" s="46">
        <f t="shared" si="78"/>
        <v>1.8050541516245744E-3</v>
      </c>
      <c r="J1690" s="50">
        <f>IF($B1690&gt;=Input!$C$22,100,"n.m.")</f>
        <v>100</v>
      </c>
    </row>
    <row r="1691" spans="2:10" x14ac:dyDescent="0.15">
      <c r="B1691" s="33">
        <f t="shared" si="80"/>
        <v>42523</v>
      </c>
      <c r="C1691" s="160">
        <v>254</v>
      </c>
      <c r="D1691" s="44">
        <f>IF($B1691&lt;Input!$C$22,"n.m.",IF($B1691=Input!$C$22,100,100*(1+(C1691/INDEX(C$18:C$1845,MATCH(Input!$C$22,$B$18:$B$1845,0))-1))))</f>
        <v>254</v>
      </c>
      <c r="E1691" s="52">
        <f t="shared" si="79"/>
        <v>3.9525691699604515E-3</v>
      </c>
      <c r="F1691" s="164">
        <v>456054</v>
      </c>
      <c r="G1691" s="163">
        <v>5540</v>
      </c>
      <c r="H1691" s="48">
        <f>IF($B1691&lt;Input!$C$22,"n.m.",IF($B1691=Input!$C$22,100,100*(1+(G1691/INDEX(G$18:G$1845,MATCH(Input!$C$22,$B$18:$B$1845,0))-1))))</f>
        <v>138.5</v>
      </c>
      <c r="I1691" s="46">
        <f t="shared" si="78"/>
        <v>1.8083182640145079E-3</v>
      </c>
      <c r="J1691" s="50">
        <f>IF($B1691&gt;=Input!$C$22,100,"n.m.")</f>
        <v>100</v>
      </c>
    </row>
    <row r="1692" spans="2:10" x14ac:dyDescent="0.15">
      <c r="B1692" s="33">
        <f t="shared" si="80"/>
        <v>42522</v>
      </c>
      <c r="C1692" s="160">
        <v>253</v>
      </c>
      <c r="D1692" s="44">
        <f>IF($B1692&lt;Input!$C$22,"n.m.",IF($B1692=Input!$C$22,100,100*(1+(C1692/INDEX(C$18:C$1845,MATCH(Input!$C$22,$B$18:$B$1845,0))-1))))</f>
        <v>252.99999999999997</v>
      </c>
      <c r="E1692" s="52">
        <f t="shared" si="79"/>
        <v>3.9682539682539542E-3</v>
      </c>
      <c r="F1692" s="164">
        <v>255354</v>
      </c>
      <c r="G1692" s="163">
        <v>5530</v>
      </c>
      <c r="H1692" s="48">
        <f>IF($B1692&lt;Input!$C$22,"n.m.",IF($B1692=Input!$C$22,100,100*(1+(G1692/INDEX(G$18:G$1845,MATCH(Input!$C$22,$B$18:$B$1845,0))-1))))</f>
        <v>138.25</v>
      </c>
      <c r="I1692" s="46">
        <f t="shared" si="78"/>
        <v>1.8115942028984477E-3</v>
      </c>
      <c r="J1692" s="50">
        <f>IF($B1692&gt;=Input!$C$22,100,"n.m.")</f>
        <v>100</v>
      </c>
    </row>
    <row r="1693" spans="2:10" x14ac:dyDescent="0.15">
      <c r="B1693" s="33">
        <f t="shared" si="80"/>
        <v>42521</v>
      </c>
      <c r="C1693" s="160">
        <v>252</v>
      </c>
      <c r="D1693" s="44">
        <f>IF($B1693&lt;Input!$C$22,"n.m.",IF($B1693=Input!$C$22,100,100*(1+(C1693/INDEX(C$18:C$1845,MATCH(Input!$C$22,$B$18:$B$1845,0))-1))))</f>
        <v>252</v>
      </c>
      <c r="E1693" s="52">
        <f t="shared" si="79"/>
        <v>3.9840637450199168E-3</v>
      </c>
      <c r="F1693" s="164">
        <v>477123</v>
      </c>
      <c r="G1693" s="163">
        <v>5520</v>
      </c>
      <c r="H1693" s="48">
        <f>IF($B1693&lt;Input!$C$22,"n.m.",IF($B1693=Input!$C$22,100,100*(1+(G1693/INDEX(G$18:G$1845,MATCH(Input!$C$22,$B$18:$B$1845,0))-1))))</f>
        <v>138</v>
      </c>
      <c r="I1693" s="46">
        <f t="shared" si="78"/>
        <v>1.814882032667775E-3</v>
      </c>
      <c r="J1693" s="50">
        <f>IF($B1693&gt;=Input!$C$22,100,"n.m.")</f>
        <v>100</v>
      </c>
    </row>
    <row r="1694" spans="2:10" x14ac:dyDescent="0.15">
      <c r="B1694" s="33">
        <f t="shared" si="80"/>
        <v>42520</v>
      </c>
      <c r="C1694" s="160">
        <v>251</v>
      </c>
      <c r="D1694" s="44">
        <f>IF($B1694&lt;Input!$C$22,"n.m.",IF($B1694=Input!$C$22,100,100*(1+(C1694/INDEX(C$18:C$1845,MATCH(Input!$C$22,$B$18:$B$1845,0))-1))))</f>
        <v>250.99999999999997</v>
      </c>
      <c r="E1694" s="52">
        <f t="shared" si="79"/>
        <v>4.0000000000000036E-3</v>
      </c>
      <c r="F1694" s="164">
        <v>490591</v>
      </c>
      <c r="G1694" s="163">
        <v>5510</v>
      </c>
      <c r="H1694" s="48">
        <f>IF($B1694&lt;Input!$C$22,"n.m.",IF($B1694=Input!$C$22,100,100*(1+(G1694/INDEX(G$18:G$1845,MATCH(Input!$C$22,$B$18:$B$1845,0))-1))))</f>
        <v>137.75</v>
      </c>
      <c r="I1694" s="46">
        <f t="shared" si="78"/>
        <v>1.8181818181817189E-3</v>
      </c>
      <c r="J1694" s="50">
        <f>IF($B1694&gt;=Input!$C$22,100,"n.m.")</f>
        <v>100</v>
      </c>
    </row>
    <row r="1695" spans="2:10" x14ac:dyDescent="0.15">
      <c r="B1695" s="33">
        <f t="shared" si="80"/>
        <v>42519</v>
      </c>
      <c r="C1695" s="160">
        <v>250</v>
      </c>
      <c r="D1695" s="44">
        <f>IF($B1695&lt;Input!$C$22,"n.m.",IF($B1695=Input!$C$22,100,100*(1+(C1695/INDEX(C$18:C$1845,MATCH(Input!$C$22,$B$18:$B$1845,0))-1))))</f>
        <v>250</v>
      </c>
      <c r="E1695" s="52">
        <f t="shared" si="79"/>
        <v>4.0160642570281624E-3</v>
      </c>
      <c r="F1695" s="164">
        <v>342659</v>
      </c>
      <c r="G1695" s="163">
        <v>5500</v>
      </c>
      <c r="H1695" s="48">
        <f>IF($B1695&lt;Input!$C$22,"n.m.",IF($B1695=Input!$C$22,100,100*(1+(G1695/INDEX(G$18:G$1845,MATCH(Input!$C$22,$B$18:$B$1845,0))-1))))</f>
        <v>137.5</v>
      </c>
      <c r="I1695" s="46">
        <f t="shared" si="78"/>
        <v>1.8214936247722413E-3</v>
      </c>
      <c r="J1695" s="50">
        <f>IF($B1695&gt;=Input!$C$22,100,"n.m.")</f>
        <v>100</v>
      </c>
    </row>
    <row r="1696" spans="2:10" x14ac:dyDescent="0.15">
      <c r="B1696" s="33">
        <f t="shared" si="80"/>
        <v>42518</v>
      </c>
      <c r="C1696" s="160">
        <v>249</v>
      </c>
      <c r="D1696" s="44">
        <f>IF($B1696&lt;Input!$C$22,"n.m.",IF($B1696=Input!$C$22,100,100*(1+(C1696/INDEX(C$18:C$1845,MATCH(Input!$C$22,$B$18:$B$1845,0))-1))))</f>
        <v>249.00000000000003</v>
      </c>
      <c r="E1696" s="52">
        <f t="shared" si="79"/>
        <v>4.0322580645162365E-3</v>
      </c>
      <c r="F1696" s="164">
        <v>405608</v>
      </c>
      <c r="G1696" s="163">
        <v>5490</v>
      </c>
      <c r="H1696" s="48">
        <f>IF($B1696&lt;Input!$C$22,"n.m.",IF($B1696=Input!$C$22,100,100*(1+(G1696/INDEX(G$18:G$1845,MATCH(Input!$C$22,$B$18:$B$1845,0))-1))))</f>
        <v>137.25</v>
      </c>
      <c r="I1696" s="46">
        <f t="shared" si="78"/>
        <v>1.8248175182482562E-3</v>
      </c>
      <c r="J1696" s="50">
        <f>IF($B1696&gt;=Input!$C$22,100,"n.m.")</f>
        <v>100</v>
      </c>
    </row>
    <row r="1697" spans="2:10" x14ac:dyDescent="0.15">
      <c r="B1697" s="33">
        <f t="shared" si="80"/>
        <v>42517</v>
      </c>
      <c r="C1697" s="160">
        <v>248</v>
      </c>
      <c r="D1697" s="44">
        <f>IF($B1697&lt;Input!$C$22,"n.m.",IF($B1697=Input!$C$22,100,100*(1+(C1697/INDEX(C$18:C$1845,MATCH(Input!$C$22,$B$18:$B$1845,0))-1))))</f>
        <v>248</v>
      </c>
      <c r="E1697" s="52">
        <f t="shared" si="79"/>
        <v>4.0485829959513442E-3</v>
      </c>
      <c r="F1697" s="164">
        <v>457949</v>
      </c>
      <c r="G1697" s="163">
        <v>5480</v>
      </c>
      <c r="H1697" s="48">
        <f>IF($B1697&lt;Input!$C$22,"n.m.",IF($B1697=Input!$C$22,100,100*(1+(G1697/INDEX(G$18:G$1845,MATCH(Input!$C$22,$B$18:$B$1845,0))-1))))</f>
        <v>137</v>
      </c>
      <c r="I1697" s="46">
        <f t="shared" si="78"/>
        <v>1.8281535648994041E-3</v>
      </c>
      <c r="J1697" s="50">
        <f>IF($B1697&gt;=Input!$C$22,100,"n.m.")</f>
        <v>100</v>
      </c>
    </row>
    <row r="1698" spans="2:10" x14ac:dyDescent="0.15">
      <c r="B1698" s="33">
        <f t="shared" si="80"/>
        <v>42516</v>
      </c>
      <c r="C1698" s="160">
        <v>247</v>
      </c>
      <c r="D1698" s="44">
        <f>IF($B1698&lt;Input!$C$22,"n.m.",IF($B1698=Input!$C$22,100,100*(1+(C1698/INDEX(C$18:C$1845,MATCH(Input!$C$22,$B$18:$B$1845,0))-1))))</f>
        <v>247.00000000000003</v>
      </c>
      <c r="E1698" s="52">
        <f t="shared" si="79"/>
        <v>4.0650406504065817E-3</v>
      </c>
      <c r="F1698" s="164">
        <v>429098</v>
      </c>
      <c r="G1698" s="163">
        <v>5470</v>
      </c>
      <c r="H1698" s="48">
        <f>IF($B1698&lt;Input!$C$22,"n.m.",IF($B1698=Input!$C$22,100,100*(1+(G1698/INDEX(G$18:G$1845,MATCH(Input!$C$22,$B$18:$B$1845,0))-1))))</f>
        <v>136.75</v>
      </c>
      <c r="I1698" s="46">
        <f t="shared" si="78"/>
        <v>1.831501831501825E-3</v>
      </c>
      <c r="J1698" s="50">
        <f>IF($B1698&gt;=Input!$C$22,100,"n.m.")</f>
        <v>100</v>
      </c>
    </row>
    <row r="1699" spans="2:10" x14ac:dyDescent="0.15">
      <c r="B1699" s="33">
        <f t="shared" si="80"/>
        <v>42515</v>
      </c>
      <c r="C1699" s="160">
        <v>246</v>
      </c>
      <c r="D1699" s="44">
        <f>IF($B1699&lt;Input!$C$22,"n.m.",IF($B1699=Input!$C$22,100,100*(1+(C1699/INDEX(C$18:C$1845,MATCH(Input!$C$22,$B$18:$B$1845,0))-1))))</f>
        <v>246</v>
      </c>
      <c r="E1699" s="52">
        <f t="shared" si="79"/>
        <v>4.0816326530612734E-3</v>
      </c>
      <c r="F1699" s="164">
        <v>397870</v>
      </c>
      <c r="G1699" s="163">
        <v>5460</v>
      </c>
      <c r="H1699" s="48">
        <f>IF($B1699&lt;Input!$C$22,"n.m.",IF($B1699=Input!$C$22,100,100*(1+(G1699/INDEX(G$18:G$1845,MATCH(Input!$C$22,$B$18:$B$1845,0))-1))))</f>
        <v>136.5</v>
      </c>
      <c r="I1699" s="46">
        <f t="shared" si="78"/>
        <v>1.8348623853210455E-3</v>
      </c>
      <c r="J1699" s="50">
        <f>IF($B1699&gt;=Input!$C$22,100,"n.m.")</f>
        <v>100</v>
      </c>
    </row>
    <row r="1700" spans="2:10" x14ac:dyDescent="0.15">
      <c r="B1700" s="33">
        <f t="shared" si="80"/>
        <v>42514</v>
      </c>
      <c r="C1700" s="160">
        <v>245</v>
      </c>
      <c r="D1700" s="44">
        <f>IF($B1700&lt;Input!$C$22,"n.m.",IF($B1700=Input!$C$22,100,100*(1+(C1700/INDEX(C$18:C$1845,MATCH(Input!$C$22,$B$18:$B$1845,0))-1))))</f>
        <v>245.00000000000003</v>
      </c>
      <c r="E1700" s="52">
        <f t="shared" si="79"/>
        <v>4.098360655737654E-3</v>
      </c>
      <c r="F1700" s="164">
        <v>342790</v>
      </c>
      <c r="G1700" s="163">
        <v>5450</v>
      </c>
      <c r="H1700" s="48">
        <f>IF($B1700&lt;Input!$C$22,"n.m.",IF($B1700=Input!$C$22,100,100*(1+(G1700/INDEX(G$18:G$1845,MATCH(Input!$C$22,$B$18:$B$1845,0))-1))))</f>
        <v>136.25</v>
      </c>
      <c r="I1700" s="46">
        <f t="shared" si="78"/>
        <v>1.8382352941177516E-3</v>
      </c>
      <c r="J1700" s="50">
        <f>IF($B1700&gt;=Input!$C$22,100,"n.m.")</f>
        <v>100</v>
      </c>
    </row>
    <row r="1701" spans="2:10" x14ac:dyDescent="0.15">
      <c r="B1701" s="33">
        <f t="shared" si="80"/>
        <v>42513</v>
      </c>
      <c r="C1701" s="160">
        <v>244</v>
      </c>
      <c r="D1701" s="44">
        <f>IF($B1701&lt;Input!$C$22,"n.m.",IF($B1701=Input!$C$22,100,100*(1+(C1701/INDEX(C$18:C$1845,MATCH(Input!$C$22,$B$18:$B$1845,0))-1))))</f>
        <v>244</v>
      </c>
      <c r="E1701" s="52">
        <f t="shared" si="79"/>
        <v>4.115226337448652E-3</v>
      </c>
      <c r="F1701" s="164">
        <v>381274</v>
      </c>
      <c r="G1701" s="163">
        <v>5440</v>
      </c>
      <c r="H1701" s="48">
        <f>IF($B1701&lt;Input!$C$22,"n.m.",IF($B1701=Input!$C$22,100,100*(1+(G1701/INDEX(G$18:G$1845,MATCH(Input!$C$22,$B$18:$B$1845,0))-1))))</f>
        <v>136</v>
      </c>
      <c r="I1701" s="46">
        <f t="shared" si="78"/>
        <v>1.8416206261511192E-3</v>
      </c>
      <c r="J1701" s="50">
        <f>IF($B1701&gt;=Input!$C$22,100,"n.m.")</f>
        <v>100</v>
      </c>
    </row>
    <row r="1702" spans="2:10" x14ac:dyDescent="0.15">
      <c r="B1702" s="33">
        <f t="shared" si="80"/>
        <v>42512</v>
      </c>
      <c r="C1702" s="160">
        <v>243</v>
      </c>
      <c r="D1702" s="44">
        <f>IF($B1702&lt;Input!$C$22,"n.m.",IF($B1702=Input!$C$22,100,100*(1+(C1702/INDEX(C$18:C$1845,MATCH(Input!$C$22,$B$18:$B$1845,0))-1))))</f>
        <v>243.00000000000003</v>
      </c>
      <c r="E1702" s="52">
        <f t="shared" si="79"/>
        <v>4.1322314049587749E-3</v>
      </c>
      <c r="F1702" s="164">
        <v>232196</v>
      </c>
      <c r="G1702" s="163">
        <v>5430</v>
      </c>
      <c r="H1702" s="48">
        <f>IF($B1702&lt;Input!$C$22,"n.m.",IF($B1702=Input!$C$22,100,100*(1+(G1702/INDEX(G$18:G$1845,MATCH(Input!$C$22,$B$18:$B$1845,0))-1))))</f>
        <v>135.75</v>
      </c>
      <c r="I1702" s="46">
        <f t="shared" si="78"/>
        <v>1.8450184501845879E-3</v>
      </c>
      <c r="J1702" s="50">
        <f>IF($B1702&gt;=Input!$C$22,100,"n.m.")</f>
        <v>100</v>
      </c>
    </row>
    <row r="1703" spans="2:10" x14ac:dyDescent="0.15">
      <c r="B1703" s="33">
        <f t="shared" si="80"/>
        <v>42511</v>
      </c>
      <c r="C1703" s="160">
        <v>242</v>
      </c>
      <c r="D1703" s="44">
        <f>IF($B1703&lt;Input!$C$22,"n.m.",IF($B1703=Input!$C$22,100,100*(1+(C1703/INDEX(C$18:C$1845,MATCH(Input!$C$22,$B$18:$B$1845,0))-1))))</f>
        <v>242</v>
      </c>
      <c r="E1703" s="52">
        <f t="shared" si="79"/>
        <v>4.1493775933609811E-3</v>
      </c>
      <c r="F1703" s="164">
        <v>495196</v>
      </c>
      <c r="G1703" s="163">
        <v>5420</v>
      </c>
      <c r="H1703" s="48">
        <f>IF($B1703&lt;Input!$C$22,"n.m.",IF($B1703=Input!$C$22,100,100*(1+(G1703/INDEX(G$18:G$1845,MATCH(Input!$C$22,$B$18:$B$1845,0))-1))))</f>
        <v>135.5</v>
      </c>
      <c r="I1703" s="46">
        <f t="shared" si="78"/>
        <v>1.848428835489857E-3</v>
      </c>
      <c r="J1703" s="50">
        <f>IF($B1703&gt;=Input!$C$22,100,"n.m.")</f>
        <v>100</v>
      </c>
    </row>
    <row r="1704" spans="2:10" x14ac:dyDescent="0.15">
      <c r="B1704" s="33">
        <f t="shared" si="80"/>
        <v>42510</v>
      </c>
      <c r="C1704" s="160">
        <v>241</v>
      </c>
      <c r="D1704" s="44">
        <f>IF($B1704&lt;Input!$C$22,"n.m.",IF($B1704=Input!$C$22,100,100*(1+(C1704/INDEX(C$18:C$1845,MATCH(Input!$C$22,$B$18:$B$1845,0))-1))))</f>
        <v>241</v>
      </c>
      <c r="E1704" s="52">
        <f t="shared" si="79"/>
        <v>4.1666666666666519E-3</v>
      </c>
      <c r="F1704" s="164">
        <v>206376</v>
      </c>
      <c r="G1704" s="163">
        <v>5410</v>
      </c>
      <c r="H1704" s="48">
        <f>IF($B1704&lt;Input!$C$22,"n.m.",IF($B1704=Input!$C$22,100,100*(1+(G1704/INDEX(G$18:G$1845,MATCH(Input!$C$22,$B$18:$B$1845,0))-1))))</f>
        <v>135.25</v>
      </c>
      <c r="I1704" s="46">
        <f t="shared" si="78"/>
        <v>1.8518518518517713E-3</v>
      </c>
      <c r="J1704" s="50">
        <f>IF($B1704&gt;=Input!$C$22,100,"n.m.")</f>
        <v>100</v>
      </c>
    </row>
    <row r="1705" spans="2:10" x14ac:dyDescent="0.15">
      <c r="B1705" s="33">
        <f t="shared" si="80"/>
        <v>42509</v>
      </c>
      <c r="C1705" s="160">
        <v>240</v>
      </c>
      <c r="D1705" s="44">
        <f>IF($B1705&lt;Input!$C$22,"n.m.",IF($B1705=Input!$C$22,100,100*(1+(C1705/INDEX(C$18:C$1845,MATCH(Input!$C$22,$B$18:$B$1845,0))-1))))</f>
        <v>240</v>
      </c>
      <c r="E1705" s="52">
        <f t="shared" si="79"/>
        <v>4.1841004184099972E-3</v>
      </c>
      <c r="F1705" s="164">
        <v>313137</v>
      </c>
      <c r="G1705" s="163">
        <v>5400</v>
      </c>
      <c r="H1705" s="48">
        <f>IF($B1705&lt;Input!$C$22,"n.m.",IF($B1705=Input!$C$22,100,100*(1+(G1705/INDEX(G$18:G$1845,MATCH(Input!$C$22,$B$18:$B$1845,0))-1))))</f>
        <v>135</v>
      </c>
      <c r="I1705" s="46">
        <f t="shared" si="78"/>
        <v>1.8552875695732052E-3</v>
      </c>
      <c r="J1705" s="50">
        <f>IF($B1705&gt;=Input!$C$22,100,"n.m.")</f>
        <v>100</v>
      </c>
    </row>
    <row r="1706" spans="2:10" x14ac:dyDescent="0.15">
      <c r="B1706" s="33">
        <f t="shared" si="80"/>
        <v>42508</v>
      </c>
      <c r="C1706" s="160">
        <v>239</v>
      </c>
      <c r="D1706" s="44">
        <f>IF($B1706&lt;Input!$C$22,"n.m.",IF($B1706=Input!$C$22,100,100*(1+(C1706/INDEX(C$18:C$1845,MATCH(Input!$C$22,$B$18:$B$1845,0))-1))))</f>
        <v>239</v>
      </c>
      <c r="E1706" s="52">
        <f t="shared" si="79"/>
        <v>4.2016806722688926E-3</v>
      </c>
      <c r="F1706" s="164">
        <v>229661</v>
      </c>
      <c r="G1706" s="163">
        <v>5390</v>
      </c>
      <c r="H1706" s="48">
        <f>IF($B1706&lt;Input!$C$22,"n.m.",IF($B1706=Input!$C$22,100,100*(1+(G1706/INDEX(G$18:G$1845,MATCH(Input!$C$22,$B$18:$B$1845,0))-1))))</f>
        <v>134.75</v>
      </c>
      <c r="I1706" s="46">
        <f t="shared" si="78"/>
        <v>1.8587360594795044E-3</v>
      </c>
      <c r="J1706" s="50">
        <f>IF($B1706&gt;=Input!$C$22,100,"n.m.")</f>
        <v>100</v>
      </c>
    </row>
    <row r="1707" spans="2:10" x14ac:dyDescent="0.15">
      <c r="B1707" s="33">
        <f t="shared" si="80"/>
        <v>42507</v>
      </c>
      <c r="C1707" s="160">
        <v>238</v>
      </c>
      <c r="D1707" s="44">
        <f>IF($B1707&lt;Input!$C$22,"n.m.",IF($B1707=Input!$C$22,100,100*(1+(C1707/INDEX(C$18:C$1845,MATCH(Input!$C$22,$B$18:$B$1845,0))-1))))</f>
        <v>238</v>
      </c>
      <c r="E1707" s="52">
        <f t="shared" si="79"/>
        <v>4.2194092827003704E-3</v>
      </c>
      <c r="F1707" s="164">
        <v>476087</v>
      </c>
      <c r="G1707" s="163">
        <v>5380</v>
      </c>
      <c r="H1707" s="48">
        <f>IF($B1707&lt;Input!$C$22,"n.m.",IF($B1707=Input!$C$22,100,100*(1+(G1707/INDEX(G$18:G$1845,MATCH(Input!$C$22,$B$18:$B$1845,0))-1))))</f>
        <v>134.5</v>
      </c>
      <c r="I1707" s="46">
        <f t="shared" si="78"/>
        <v>1.8621973929235924E-3</v>
      </c>
      <c r="J1707" s="50">
        <f>IF($B1707&gt;=Input!$C$22,100,"n.m.")</f>
        <v>100</v>
      </c>
    </row>
    <row r="1708" spans="2:10" x14ac:dyDescent="0.15">
      <c r="B1708" s="33">
        <f t="shared" si="80"/>
        <v>42506</v>
      </c>
      <c r="C1708" s="160">
        <v>237</v>
      </c>
      <c r="D1708" s="44">
        <f>IF($B1708&lt;Input!$C$22,"n.m.",IF($B1708=Input!$C$22,100,100*(1+(C1708/INDEX(C$18:C$1845,MATCH(Input!$C$22,$B$18:$B$1845,0))-1))))</f>
        <v>237</v>
      </c>
      <c r="E1708" s="52">
        <f t="shared" si="79"/>
        <v>4.237288135593209E-3</v>
      </c>
      <c r="F1708" s="164">
        <v>218113</v>
      </c>
      <c r="G1708" s="163">
        <v>5370</v>
      </c>
      <c r="H1708" s="48">
        <f>IF($B1708&lt;Input!$C$22,"n.m.",IF($B1708=Input!$C$22,100,100*(1+(G1708/INDEX(G$18:G$1845,MATCH(Input!$C$22,$B$18:$B$1845,0))-1))))</f>
        <v>134.25</v>
      </c>
      <c r="I1708" s="46">
        <f t="shared" si="78"/>
        <v>1.8656716417910779E-3</v>
      </c>
      <c r="J1708" s="50">
        <f>IF($B1708&gt;=Input!$C$22,100,"n.m.")</f>
        <v>100</v>
      </c>
    </row>
    <row r="1709" spans="2:10" x14ac:dyDescent="0.15">
      <c r="B1709" s="33">
        <f t="shared" si="80"/>
        <v>42505</v>
      </c>
      <c r="C1709" s="160">
        <v>236</v>
      </c>
      <c r="D1709" s="44">
        <f>IF($B1709&lt;Input!$C$22,"n.m.",IF($B1709=Input!$C$22,100,100*(1+(C1709/INDEX(C$18:C$1845,MATCH(Input!$C$22,$B$18:$B$1845,0))-1))))</f>
        <v>236</v>
      </c>
      <c r="E1709" s="52">
        <f t="shared" si="79"/>
        <v>4.2553191489360653E-3</v>
      </c>
      <c r="F1709" s="164">
        <v>252025</v>
      </c>
      <c r="G1709" s="163">
        <v>5360</v>
      </c>
      <c r="H1709" s="48">
        <f>IF($B1709&lt;Input!$C$22,"n.m.",IF($B1709=Input!$C$22,100,100*(1+(G1709/INDEX(G$18:G$1845,MATCH(Input!$C$22,$B$18:$B$1845,0))-1))))</f>
        <v>134</v>
      </c>
      <c r="I1709" s="46">
        <f t="shared" si="78"/>
        <v>1.8691588785046953E-3</v>
      </c>
      <c r="J1709" s="50">
        <f>IF($B1709&gt;=Input!$C$22,100,"n.m.")</f>
        <v>100</v>
      </c>
    </row>
    <row r="1710" spans="2:10" x14ac:dyDescent="0.15">
      <c r="B1710" s="33">
        <f t="shared" si="80"/>
        <v>42504</v>
      </c>
      <c r="C1710" s="160">
        <v>235</v>
      </c>
      <c r="D1710" s="44">
        <f>IF($B1710&lt;Input!$C$22,"n.m.",IF($B1710=Input!$C$22,100,100*(1+(C1710/INDEX(C$18:C$1845,MATCH(Input!$C$22,$B$18:$B$1845,0))-1))))</f>
        <v>235</v>
      </c>
      <c r="E1710" s="52">
        <f t="shared" si="79"/>
        <v>4.2735042735042583E-3</v>
      </c>
      <c r="F1710" s="164">
        <v>221006</v>
      </c>
      <c r="G1710" s="163">
        <v>5350</v>
      </c>
      <c r="H1710" s="48">
        <f>IF($B1710&lt;Input!$C$22,"n.m.",IF($B1710=Input!$C$22,100,100*(1+(G1710/INDEX(G$18:G$1845,MATCH(Input!$C$22,$B$18:$B$1845,0))-1))))</f>
        <v>133.75</v>
      </c>
      <c r="I1710" s="46">
        <f t="shared" si="78"/>
        <v>1.8726591760298561E-3</v>
      </c>
      <c r="J1710" s="50">
        <f>IF($B1710&gt;=Input!$C$22,100,"n.m.")</f>
        <v>100</v>
      </c>
    </row>
    <row r="1711" spans="2:10" x14ac:dyDescent="0.15">
      <c r="B1711" s="33">
        <f t="shared" si="80"/>
        <v>42503</v>
      </c>
      <c r="C1711" s="160">
        <v>234</v>
      </c>
      <c r="D1711" s="44">
        <f>IF($B1711&lt;Input!$C$22,"n.m.",IF($B1711=Input!$C$22,100,100*(1+(C1711/INDEX(C$18:C$1845,MATCH(Input!$C$22,$B$18:$B$1845,0))-1))))</f>
        <v>234</v>
      </c>
      <c r="E1711" s="52">
        <f t="shared" si="79"/>
        <v>4.2918454935623185E-3</v>
      </c>
      <c r="F1711" s="164">
        <v>428056</v>
      </c>
      <c r="G1711" s="163">
        <v>5340</v>
      </c>
      <c r="H1711" s="48">
        <f>IF($B1711&lt;Input!$C$22,"n.m.",IF($B1711=Input!$C$22,100,100*(1+(G1711/INDEX(G$18:G$1845,MATCH(Input!$C$22,$B$18:$B$1845,0))-1))))</f>
        <v>133.5</v>
      </c>
      <c r="I1711" s="46">
        <f t="shared" si="78"/>
        <v>1.8761726078799779E-3</v>
      </c>
      <c r="J1711" s="50">
        <f>IF($B1711&gt;=Input!$C$22,100,"n.m.")</f>
        <v>100</v>
      </c>
    </row>
    <row r="1712" spans="2:10" x14ac:dyDescent="0.15">
      <c r="B1712" s="33">
        <f t="shared" si="80"/>
        <v>42502</v>
      </c>
      <c r="C1712" s="160">
        <v>233</v>
      </c>
      <c r="D1712" s="44">
        <f>IF($B1712&lt;Input!$C$22,"n.m.",IF($B1712=Input!$C$22,100,100*(1+(C1712/INDEX(C$18:C$1845,MATCH(Input!$C$22,$B$18:$B$1845,0))-1))))</f>
        <v>233</v>
      </c>
      <c r="E1712" s="52">
        <f t="shared" si="79"/>
        <v>4.3103448275862988E-3</v>
      </c>
      <c r="F1712" s="164">
        <v>208019</v>
      </c>
      <c r="G1712" s="163">
        <v>5330</v>
      </c>
      <c r="H1712" s="48">
        <f>IF($B1712&lt;Input!$C$22,"n.m.",IF($B1712=Input!$C$22,100,100*(1+(G1712/INDEX(G$18:G$1845,MATCH(Input!$C$22,$B$18:$B$1845,0))-1))))</f>
        <v>133.25</v>
      </c>
      <c r="I1712" s="46">
        <f t="shared" si="78"/>
        <v>1.879699248120259E-3</v>
      </c>
      <c r="J1712" s="50">
        <f>IF($B1712&gt;=Input!$C$22,100,"n.m.")</f>
        <v>100</v>
      </c>
    </row>
    <row r="1713" spans="2:10" x14ac:dyDescent="0.15">
      <c r="B1713" s="33">
        <f t="shared" si="80"/>
        <v>42501</v>
      </c>
      <c r="C1713" s="160">
        <v>232</v>
      </c>
      <c r="D1713" s="44">
        <f>IF($B1713&lt;Input!$C$22,"n.m.",IF($B1713=Input!$C$22,100,100*(1+(C1713/INDEX(C$18:C$1845,MATCH(Input!$C$22,$B$18:$B$1845,0))-1))))</f>
        <v>231.99999999999997</v>
      </c>
      <c r="E1713" s="52">
        <f t="shared" si="79"/>
        <v>4.3290043290042934E-3</v>
      </c>
      <c r="F1713" s="164">
        <v>408030</v>
      </c>
      <c r="G1713" s="163">
        <v>5320</v>
      </c>
      <c r="H1713" s="48">
        <f>IF($B1713&lt;Input!$C$22,"n.m.",IF($B1713=Input!$C$22,100,100*(1+(G1713/INDEX(G$18:G$1845,MATCH(Input!$C$22,$B$18:$B$1845,0))-1))))</f>
        <v>133</v>
      </c>
      <c r="I1713" s="46">
        <f t="shared" si="78"/>
        <v>1.8832391713747842E-3</v>
      </c>
      <c r="J1713" s="50">
        <f>IF($B1713&gt;=Input!$C$22,100,"n.m.")</f>
        <v>100</v>
      </c>
    </row>
    <row r="1714" spans="2:10" x14ac:dyDescent="0.15">
      <c r="B1714" s="33">
        <f t="shared" si="80"/>
        <v>42500</v>
      </c>
      <c r="C1714" s="160">
        <v>231</v>
      </c>
      <c r="D1714" s="44">
        <f>IF($B1714&lt;Input!$C$22,"n.m.",IF($B1714=Input!$C$22,100,100*(1+(C1714/INDEX(C$18:C$1845,MATCH(Input!$C$22,$B$18:$B$1845,0))-1))))</f>
        <v>231</v>
      </c>
      <c r="E1714" s="52">
        <f t="shared" si="79"/>
        <v>4.3478260869564966E-3</v>
      </c>
      <c r="F1714" s="164">
        <v>356328</v>
      </c>
      <c r="G1714" s="163">
        <v>5310</v>
      </c>
      <c r="H1714" s="48">
        <f>IF($B1714&lt;Input!$C$22,"n.m.",IF($B1714=Input!$C$22,100,100*(1+(G1714/INDEX(G$18:G$1845,MATCH(Input!$C$22,$B$18:$B$1845,0))-1))))</f>
        <v>132.75</v>
      </c>
      <c r="I1714" s="46">
        <f t="shared" si="78"/>
        <v>1.8867924528302993E-3</v>
      </c>
      <c r="J1714" s="50">
        <f>IF($B1714&gt;=Input!$C$22,100,"n.m.")</f>
        <v>100</v>
      </c>
    </row>
    <row r="1715" spans="2:10" x14ac:dyDescent="0.15">
      <c r="B1715" s="33">
        <f t="shared" si="80"/>
        <v>42499</v>
      </c>
      <c r="C1715" s="160">
        <v>230</v>
      </c>
      <c r="D1715" s="44">
        <f>IF($B1715&lt;Input!$C$22,"n.m.",IF($B1715=Input!$C$22,100,100*(1+(C1715/INDEX(C$18:C$1845,MATCH(Input!$C$22,$B$18:$B$1845,0))-1))))</f>
        <v>229.99999999999997</v>
      </c>
      <c r="E1715" s="52">
        <f t="shared" si="79"/>
        <v>4.366812227074135E-3</v>
      </c>
      <c r="F1715" s="164">
        <v>314494</v>
      </c>
      <c r="G1715" s="163">
        <v>5300</v>
      </c>
      <c r="H1715" s="48">
        <f>IF($B1715&lt;Input!$C$22,"n.m.",IF($B1715=Input!$C$22,100,100*(1+(G1715/INDEX(G$18:G$1845,MATCH(Input!$C$22,$B$18:$B$1845,0))-1))))</f>
        <v>132.5</v>
      </c>
      <c r="I1715" s="46">
        <f t="shared" si="78"/>
        <v>1.890359168241984E-3</v>
      </c>
      <c r="J1715" s="50">
        <f>IF($B1715&gt;=Input!$C$22,100,"n.m.")</f>
        <v>100</v>
      </c>
    </row>
    <row r="1716" spans="2:10" x14ac:dyDescent="0.15">
      <c r="B1716" s="33">
        <f t="shared" si="80"/>
        <v>42498</v>
      </c>
      <c r="C1716" s="160">
        <v>229</v>
      </c>
      <c r="D1716" s="44">
        <f>IF($B1716&lt;Input!$C$22,"n.m.",IF($B1716=Input!$C$22,100,100*(1+(C1716/INDEX(C$18:C$1845,MATCH(Input!$C$22,$B$18:$B$1845,0))-1))))</f>
        <v>229</v>
      </c>
      <c r="E1716" s="52">
        <f t="shared" si="79"/>
        <v>4.3859649122806044E-3</v>
      </c>
      <c r="F1716" s="164">
        <v>279185</v>
      </c>
      <c r="G1716" s="163">
        <v>5290</v>
      </c>
      <c r="H1716" s="48">
        <f>IF($B1716&lt;Input!$C$22,"n.m.",IF($B1716=Input!$C$22,100,100*(1+(G1716/INDEX(G$18:G$1845,MATCH(Input!$C$22,$B$18:$B$1845,0))-1))))</f>
        <v>132.25</v>
      </c>
      <c r="I1716" s="46">
        <f t="shared" si="78"/>
        <v>1.8939393939394478E-3</v>
      </c>
      <c r="J1716" s="50">
        <f>IF($B1716&gt;=Input!$C$22,100,"n.m.")</f>
        <v>100</v>
      </c>
    </row>
    <row r="1717" spans="2:10" x14ac:dyDescent="0.15">
      <c r="B1717" s="33">
        <f t="shared" si="80"/>
        <v>42497</v>
      </c>
      <c r="C1717" s="160">
        <v>228</v>
      </c>
      <c r="D1717" s="44">
        <f>IF($B1717&lt;Input!$C$22,"n.m.",IF($B1717=Input!$C$22,100,100*(1+(C1717/INDEX(C$18:C$1845,MATCH(Input!$C$22,$B$18:$B$1845,0))-1))))</f>
        <v>227.99999999999997</v>
      </c>
      <c r="E1717" s="52">
        <f t="shared" si="79"/>
        <v>4.405286343612369E-3</v>
      </c>
      <c r="F1717" s="164">
        <v>211232</v>
      </c>
      <c r="G1717" s="163">
        <v>5280</v>
      </c>
      <c r="H1717" s="48">
        <f>IF($B1717&lt;Input!$C$22,"n.m.",IF($B1717=Input!$C$22,100,100*(1+(G1717/INDEX(G$18:G$1845,MATCH(Input!$C$22,$B$18:$B$1845,0))-1))))</f>
        <v>132</v>
      </c>
      <c r="I1717" s="46">
        <f t="shared" si="78"/>
        <v>1.8975332068311701E-3</v>
      </c>
      <c r="J1717" s="50">
        <f>IF($B1717&gt;=Input!$C$22,100,"n.m.")</f>
        <v>100</v>
      </c>
    </row>
    <row r="1718" spans="2:10" x14ac:dyDescent="0.15">
      <c r="B1718" s="33">
        <f t="shared" si="80"/>
        <v>42496</v>
      </c>
      <c r="C1718" s="160">
        <v>227</v>
      </c>
      <c r="D1718" s="44">
        <f>IF($B1718&lt;Input!$C$22,"n.m.",IF($B1718=Input!$C$22,100,100*(1+(C1718/INDEX(C$18:C$1845,MATCH(Input!$C$22,$B$18:$B$1845,0))-1))))</f>
        <v>227</v>
      </c>
      <c r="E1718" s="52">
        <f t="shared" si="79"/>
        <v>4.4247787610618428E-3</v>
      </c>
      <c r="F1718" s="164">
        <v>325767</v>
      </c>
      <c r="G1718" s="163">
        <v>5270</v>
      </c>
      <c r="H1718" s="48">
        <f>IF($B1718&lt;Input!$C$22,"n.m.",IF($B1718=Input!$C$22,100,100*(1+(G1718/INDEX(G$18:G$1845,MATCH(Input!$C$22,$B$18:$B$1845,0))-1))))</f>
        <v>131.75</v>
      </c>
      <c r="I1718" s="46">
        <f t="shared" si="78"/>
        <v>1.9011406844107182E-3</v>
      </c>
      <c r="J1718" s="50">
        <f>IF($B1718&gt;=Input!$C$22,100,"n.m.")</f>
        <v>100</v>
      </c>
    </row>
    <row r="1719" spans="2:10" x14ac:dyDescent="0.15">
      <c r="B1719" s="33">
        <f t="shared" si="80"/>
        <v>42495</v>
      </c>
      <c r="C1719" s="160">
        <v>226</v>
      </c>
      <c r="D1719" s="44">
        <f>IF($B1719&lt;Input!$C$22,"n.m.",IF($B1719=Input!$C$22,100,100*(1+(C1719/INDEX(C$18:C$1845,MATCH(Input!$C$22,$B$18:$B$1845,0))-1))))</f>
        <v>225.99999999999997</v>
      </c>
      <c r="E1719" s="52">
        <f t="shared" si="79"/>
        <v>4.4444444444444731E-3</v>
      </c>
      <c r="F1719" s="164">
        <v>454900</v>
      </c>
      <c r="G1719" s="163">
        <v>5260</v>
      </c>
      <c r="H1719" s="48">
        <f>IF($B1719&lt;Input!$C$22,"n.m.",IF($B1719=Input!$C$22,100,100*(1+(G1719/INDEX(G$18:G$1845,MATCH(Input!$C$22,$B$18:$B$1845,0))-1))))</f>
        <v>131.5</v>
      </c>
      <c r="I1719" s="46">
        <f t="shared" si="78"/>
        <v>1.9047619047618536E-3</v>
      </c>
      <c r="J1719" s="50">
        <f>IF($B1719&gt;=Input!$C$22,100,"n.m.")</f>
        <v>100</v>
      </c>
    </row>
    <row r="1720" spans="2:10" x14ac:dyDescent="0.15">
      <c r="B1720" s="33">
        <f t="shared" si="80"/>
        <v>42494</v>
      </c>
      <c r="C1720" s="160">
        <v>225</v>
      </c>
      <c r="D1720" s="44">
        <f>IF($B1720&lt;Input!$C$22,"n.m.",IF($B1720=Input!$C$22,100,100*(1+(C1720/INDEX(C$18:C$1845,MATCH(Input!$C$22,$B$18:$B$1845,0))-1))))</f>
        <v>225</v>
      </c>
      <c r="E1720" s="52">
        <f t="shared" si="79"/>
        <v>4.4642857142858094E-3</v>
      </c>
      <c r="F1720" s="164">
        <v>253105</v>
      </c>
      <c r="G1720" s="163">
        <v>5250</v>
      </c>
      <c r="H1720" s="48">
        <f>IF($B1720&lt;Input!$C$22,"n.m.",IF($B1720=Input!$C$22,100,100*(1+(G1720/INDEX(G$18:G$1845,MATCH(Input!$C$22,$B$18:$B$1845,0))-1))))</f>
        <v>131.25</v>
      </c>
      <c r="I1720" s="46">
        <f t="shared" si="78"/>
        <v>1.9083969465649719E-3</v>
      </c>
      <c r="J1720" s="50">
        <f>IF($B1720&gt;=Input!$C$22,100,"n.m.")</f>
        <v>100</v>
      </c>
    </row>
    <row r="1721" spans="2:10" x14ac:dyDescent="0.15">
      <c r="B1721" s="33">
        <f t="shared" si="80"/>
        <v>42493</v>
      </c>
      <c r="C1721" s="160">
        <v>224</v>
      </c>
      <c r="D1721" s="44">
        <f>IF($B1721&lt;Input!$C$22,"n.m.",IF($B1721=Input!$C$22,100,100*(1+(C1721/INDEX(C$18:C$1845,MATCH(Input!$C$22,$B$18:$B$1845,0))-1))))</f>
        <v>224.00000000000003</v>
      </c>
      <c r="E1721" s="52">
        <f t="shared" si="79"/>
        <v>4.484304932735439E-3</v>
      </c>
      <c r="F1721" s="164">
        <v>250604</v>
      </c>
      <c r="G1721" s="163">
        <v>5240</v>
      </c>
      <c r="H1721" s="48">
        <f>IF($B1721&lt;Input!$C$22,"n.m.",IF($B1721=Input!$C$22,100,100*(1+(G1721/INDEX(G$18:G$1845,MATCH(Input!$C$22,$B$18:$B$1845,0))-1))))</f>
        <v>131</v>
      </c>
      <c r="I1721" s="46">
        <f t="shared" si="78"/>
        <v>1.9120458891013214E-3</v>
      </c>
      <c r="J1721" s="50">
        <f>IF($B1721&gt;=Input!$C$22,100,"n.m.")</f>
        <v>100</v>
      </c>
    </row>
    <row r="1722" spans="2:10" x14ac:dyDescent="0.15">
      <c r="B1722" s="33">
        <f t="shared" si="80"/>
        <v>42492</v>
      </c>
      <c r="C1722" s="160">
        <v>223</v>
      </c>
      <c r="D1722" s="44">
        <f>IF($B1722&lt;Input!$C$22,"n.m.",IF($B1722=Input!$C$22,100,100*(1+(C1722/INDEX(C$18:C$1845,MATCH(Input!$C$22,$B$18:$B$1845,0))-1))))</f>
        <v>223</v>
      </c>
      <c r="E1722" s="52">
        <f t="shared" si="79"/>
        <v>4.5045045045044585E-3</v>
      </c>
      <c r="F1722" s="164">
        <v>334984</v>
      </c>
      <c r="G1722" s="163">
        <v>5230</v>
      </c>
      <c r="H1722" s="48">
        <f>IF($B1722&lt;Input!$C$22,"n.m.",IF($B1722=Input!$C$22,100,100*(1+(G1722/INDEX(G$18:G$1845,MATCH(Input!$C$22,$B$18:$B$1845,0))-1))))</f>
        <v>130.75</v>
      </c>
      <c r="I1722" s="46">
        <f t="shared" si="78"/>
        <v>1.9157088122605526E-3</v>
      </c>
      <c r="J1722" s="50">
        <f>IF($B1722&gt;=Input!$C$22,100,"n.m.")</f>
        <v>100</v>
      </c>
    </row>
    <row r="1723" spans="2:10" x14ac:dyDescent="0.15">
      <c r="B1723" s="33">
        <f t="shared" si="80"/>
        <v>42491</v>
      </c>
      <c r="C1723" s="160">
        <v>222</v>
      </c>
      <c r="D1723" s="44">
        <f>IF($B1723&lt;Input!$C$22,"n.m.",IF($B1723=Input!$C$22,100,100*(1+(C1723/INDEX(C$18:C$1845,MATCH(Input!$C$22,$B$18:$B$1845,0))-1))))</f>
        <v>222.00000000000003</v>
      </c>
      <c r="E1723" s="52">
        <f t="shared" si="79"/>
        <v>4.5248868778280382E-3</v>
      </c>
      <c r="F1723" s="164">
        <v>234837</v>
      </c>
      <c r="G1723" s="163">
        <v>5220</v>
      </c>
      <c r="H1723" s="48">
        <f>IF($B1723&lt;Input!$C$22,"n.m.",IF($B1723=Input!$C$22,100,100*(1+(G1723/INDEX(G$18:G$1845,MATCH(Input!$C$22,$B$18:$B$1845,0))-1))))</f>
        <v>130.5</v>
      </c>
      <c r="I1723" s="46">
        <f t="shared" si="78"/>
        <v>1.9193857965451588E-3</v>
      </c>
      <c r="J1723" s="50">
        <f>IF($B1723&gt;=Input!$C$22,100,"n.m.")</f>
        <v>100</v>
      </c>
    </row>
    <row r="1724" spans="2:10" x14ac:dyDescent="0.15">
      <c r="B1724" s="33">
        <f t="shared" si="80"/>
        <v>42490</v>
      </c>
      <c r="C1724" s="160">
        <v>221</v>
      </c>
      <c r="D1724" s="44">
        <f>IF($B1724&lt;Input!$C$22,"n.m.",IF($B1724=Input!$C$22,100,100*(1+(C1724/INDEX(C$18:C$1845,MATCH(Input!$C$22,$B$18:$B$1845,0))-1))))</f>
        <v>221</v>
      </c>
      <c r="E1724" s="52">
        <f t="shared" si="79"/>
        <v>4.5454545454546302E-3</v>
      </c>
      <c r="F1724" s="164">
        <v>230240</v>
      </c>
      <c r="G1724" s="163">
        <v>5210</v>
      </c>
      <c r="H1724" s="48">
        <f>IF($B1724&lt;Input!$C$22,"n.m.",IF($B1724=Input!$C$22,100,100*(1+(G1724/INDEX(G$18:G$1845,MATCH(Input!$C$22,$B$18:$B$1845,0))-1))))</f>
        <v>130.25</v>
      </c>
      <c r="I1724" s="46">
        <f t="shared" si="78"/>
        <v>1.9230769230769162E-3</v>
      </c>
      <c r="J1724" s="50">
        <f>IF($B1724&gt;=Input!$C$22,100,"n.m.")</f>
        <v>100</v>
      </c>
    </row>
    <row r="1725" spans="2:10" x14ac:dyDescent="0.15">
      <c r="B1725" s="33">
        <f t="shared" si="80"/>
        <v>42489</v>
      </c>
      <c r="C1725" s="160">
        <v>220</v>
      </c>
      <c r="D1725" s="44">
        <f>IF($B1725&lt;Input!$C$22,"n.m.",IF($B1725=Input!$C$22,100,100*(1+(C1725/INDEX(C$18:C$1845,MATCH(Input!$C$22,$B$18:$B$1845,0))-1))))</f>
        <v>220.00000000000003</v>
      </c>
      <c r="E1725" s="52">
        <f t="shared" si="79"/>
        <v>4.5662100456620447E-3</v>
      </c>
      <c r="F1725" s="164">
        <v>246526</v>
      </c>
      <c r="G1725" s="163">
        <v>5200</v>
      </c>
      <c r="H1725" s="48">
        <f>IF($B1725&lt;Input!$C$22,"n.m.",IF($B1725=Input!$C$22,100,100*(1+(G1725/INDEX(G$18:G$1845,MATCH(Input!$C$22,$B$18:$B$1845,0))-1))))</f>
        <v>130</v>
      </c>
      <c r="I1725" s="46">
        <f t="shared" si="78"/>
        <v>1.9267822736031004E-3</v>
      </c>
      <c r="J1725" s="50">
        <f>IF($B1725&gt;=Input!$C$22,100,"n.m.")</f>
        <v>100</v>
      </c>
    </row>
    <row r="1726" spans="2:10" x14ac:dyDescent="0.15">
      <c r="B1726" s="33">
        <f t="shared" si="80"/>
        <v>42488</v>
      </c>
      <c r="C1726" s="160">
        <v>219</v>
      </c>
      <c r="D1726" s="44">
        <f>IF($B1726&lt;Input!$C$22,"n.m.",IF($B1726=Input!$C$22,100,100*(1+(C1726/INDEX(C$18:C$1845,MATCH(Input!$C$22,$B$18:$B$1845,0))-1))))</f>
        <v>219</v>
      </c>
      <c r="E1726" s="52">
        <f t="shared" si="79"/>
        <v>4.5871559633028358E-3</v>
      </c>
      <c r="F1726" s="164">
        <v>228109</v>
      </c>
      <c r="G1726" s="163">
        <v>5190</v>
      </c>
      <c r="H1726" s="48">
        <f>IF($B1726&lt;Input!$C$22,"n.m.",IF($B1726=Input!$C$22,100,100*(1+(G1726/INDEX(G$18:G$1845,MATCH(Input!$C$22,$B$18:$B$1845,0))-1))))</f>
        <v>129.75</v>
      </c>
      <c r="I1726" s="46">
        <f t="shared" si="78"/>
        <v>1.9305019305020377E-3</v>
      </c>
      <c r="J1726" s="50">
        <f>IF($B1726&gt;=Input!$C$22,100,"n.m.")</f>
        <v>100</v>
      </c>
    </row>
    <row r="1727" spans="2:10" x14ac:dyDescent="0.15">
      <c r="B1727" s="33">
        <f t="shared" si="80"/>
        <v>42487</v>
      </c>
      <c r="C1727" s="160">
        <v>218</v>
      </c>
      <c r="D1727" s="44">
        <f>IF($B1727&lt;Input!$C$22,"n.m.",IF($B1727=Input!$C$22,100,100*(1+(C1727/INDEX(C$18:C$1845,MATCH(Input!$C$22,$B$18:$B$1845,0))-1))))</f>
        <v>218.00000000000003</v>
      </c>
      <c r="E1727" s="52">
        <f t="shared" si="79"/>
        <v>4.6082949308756671E-3</v>
      </c>
      <c r="F1727" s="164">
        <v>470476</v>
      </c>
      <c r="G1727" s="163">
        <v>5180</v>
      </c>
      <c r="H1727" s="48">
        <f>IF($B1727&lt;Input!$C$22,"n.m.",IF($B1727=Input!$C$22,100,100*(1+(G1727/INDEX(G$18:G$1845,MATCH(Input!$C$22,$B$18:$B$1845,0))-1))))</f>
        <v>129.5</v>
      </c>
      <c r="I1727" s="46">
        <f t="shared" si="78"/>
        <v>1.9342359767891004E-3</v>
      </c>
      <c r="J1727" s="50">
        <f>IF($B1727&gt;=Input!$C$22,100,"n.m.")</f>
        <v>100</v>
      </c>
    </row>
    <row r="1728" spans="2:10" x14ac:dyDescent="0.15">
      <c r="B1728" s="33">
        <f t="shared" si="80"/>
        <v>42486</v>
      </c>
      <c r="C1728" s="160">
        <v>217</v>
      </c>
      <c r="D1728" s="44">
        <f>IF($B1728&lt;Input!$C$22,"n.m.",IF($B1728=Input!$C$22,100,100*(1+(C1728/INDEX(C$18:C$1845,MATCH(Input!$C$22,$B$18:$B$1845,0))-1))))</f>
        <v>217</v>
      </c>
      <c r="E1728" s="52">
        <f t="shared" si="79"/>
        <v>4.6296296296295392E-3</v>
      </c>
      <c r="F1728" s="164">
        <v>240267</v>
      </c>
      <c r="G1728" s="163">
        <v>5170</v>
      </c>
      <c r="H1728" s="48">
        <f>IF($B1728&lt;Input!$C$22,"n.m.",IF($B1728=Input!$C$22,100,100*(1+(G1728/INDEX(G$18:G$1845,MATCH(Input!$C$22,$B$18:$B$1845,0))-1))))</f>
        <v>129.25</v>
      </c>
      <c r="I1728" s="46">
        <f t="shared" si="78"/>
        <v>1.9379844961240345E-3</v>
      </c>
      <c r="J1728" s="50">
        <f>IF($B1728&gt;=Input!$C$22,100,"n.m.")</f>
        <v>100</v>
      </c>
    </row>
    <row r="1729" spans="2:10" x14ac:dyDescent="0.15">
      <c r="B1729" s="33">
        <f t="shared" si="80"/>
        <v>42485</v>
      </c>
      <c r="C1729" s="160">
        <v>216</v>
      </c>
      <c r="D1729" s="44">
        <f>IF($B1729&lt;Input!$C$22,"n.m.",IF($B1729=Input!$C$22,100,100*(1+(C1729/INDEX(C$18:C$1845,MATCH(Input!$C$22,$B$18:$B$1845,0))-1))))</f>
        <v>216</v>
      </c>
      <c r="E1729" s="52">
        <f t="shared" si="79"/>
        <v>4.6511627906977715E-3</v>
      </c>
      <c r="F1729" s="164">
        <v>417252</v>
      </c>
      <c r="G1729" s="163">
        <v>5160</v>
      </c>
      <c r="H1729" s="48">
        <f>IF($B1729&lt;Input!$C$22,"n.m.",IF($B1729=Input!$C$22,100,100*(1+(G1729/INDEX(G$18:G$1845,MATCH(Input!$C$22,$B$18:$B$1845,0))-1))))</f>
        <v>129</v>
      </c>
      <c r="I1729" s="46">
        <f t="shared" si="78"/>
        <v>1.9417475728156219E-3</v>
      </c>
      <c r="J1729" s="50">
        <f>IF($B1729&gt;=Input!$C$22,100,"n.m.")</f>
        <v>100</v>
      </c>
    </row>
    <row r="1730" spans="2:10" x14ac:dyDescent="0.15">
      <c r="B1730" s="33">
        <f t="shared" si="80"/>
        <v>42484</v>
      </c>
      <c r="C1730" s="160">
        <v>215</v>
      </c>
      <c r="D1730" s="44">
        <f>IF($B1730&lt;Input!$C$22,"n.m.",IF($B1730=Input!$C$22,100,100*(1+(C1730/INDEX(C$18:C$1845,MATCH(Input!$C$22,$B$18:$B$1845,0))-1))))</f>
        <v>215</v>
      </c>
      <c r="E1730" s="52">
        <f t="shared" si="79"/>
        <v>4.6728971962617383E-3</v>
      </c>
      <c r="F1730" s="164">
        <v>416211</v>
      </c>
      <c r="G1730" s="163">
        <v>5150</v>
      </c>
      <c r="H1730" s="48">
        <f>IF($B1730&lt;Input!$C$22,"n.m.",IF($B1730=Input!$C$22,100,100*(1+(G1730/INDEX(G$18:G$1845,MATCH(Input!$C$22,$B$18:$B$1845,0))-1))))</f>
        <v>128.75</v>
      </c>
      <c r="I1730" s="46">
        <f t="shared" si="78"/>
        <v>1.9455252918287869E-3</v>
      </c>
      <c r="J1730" s="50">
        <f>IF($B1730&gt;=Input!$C$22,100,"n.m.")</f>
        <v>100</v>
      </c>
    </row>
    <row r="1731" spans="2:10" x14ac:dyDescent="0.15">
      <c r="B1731" s="33">
        <f t="shared" si="80"/>
        <v>42483</v>
      </c>
      <c r="C1731" s="160">
        <v>214</v>
      </c>
      <c r="D1731" s="44">
        <f>IF($B1731&lt;Input!$C$22,"n.m.",IF($B1731=Input!$C$22,100,100*(1+(C1731/INDEX(C$18:C$1845,MATCH(Input!$C$22,$B$18:$B$1845,0))-1))))</f>
        <v>214</v>
      </c>
      <c r="E1731" s="52">
        <f t="shared" si="79"/>
        <v>4.6948356807512415E-3</v>
      </c>
      <c r="F1731" s="164">
        <v>406932</v>
      </c>
      <c r="G1731" s="163">
        <v>5140</v>
      </c>
      <c r="H1731" s="48">
        <f>IF($B1731&lt;Input!$C$22,"n.m.",IF($B1731=Input!$C$22,100,100*(1+(G1731/INDEX(G$18:G$1845,MATCH(Input!$C$22,$B$18:$B$1845,0))-1))))</f>
        <v>128.5</v>
      </c>
      <c r="I1731" s="46">
        <f t="shared" si="78"/>
        <v>1.9493177387914784E-3</v>
      </c>
      <c r="J1731" s="50">
        <f>IF($B1731&gt;=Input!$C$22,100,"n.m.")</f>
        <v>100</v>
      </c>
    </row>
    <row r="1732" spans="2:10" x14ac:dyDescent="0.15">
      <c r="B1732" s="33">
        <f t="shared" si="80"/>
        <v>42482</v>
      </c>
      <c r="C1732" s="160">
        <v>213</v>
      </c>
      <c r="D1732" s="44">
        <f>IF($B1732&lt;Input!$C$22,"n.m.",IF($B1732=Input!$C$22,100,100*(1+(C1732/INDEX(C$18:C$1845,MATCH(Input!$C$22,$B$18:$B$1845,0))-1))))</f>
        <v>213</v>
      </c>
      <c r="E1732" s="52">
        <f t="shared" si="79"/>
        <v>4.7169811320755262E-3</v>
      </c>
      <c r="F1732" s="164">
        <v>236130</v>
      </c>
      <c r="G1732" s="163">
        <v>5130</v>
      </c>
      <c r="H1732" s="48">
        <f>IF($B1732&lt;Input!$C$22,"n.m.",IF($B1732=Input!$C$22,100,100*(1+(G1732/INDEX(G$18:G$1845,MATCH(Input!$C$22,$B$18:$B$1845,0))-1))))</f>
        <v>128.25</v>
      </c>
      <c r="I1732" s="46">
        <f t="shared" si="78"/>
        <v>1.953125E-3</v>
      </c>
      <c r="J1732" s="50">
        <f>IF($B1732&gt;=Input!$C$22,100,"n.m.")</f>
        <v>100</v>
      </c>
    </row>
    <row r="1733" spans="2:10" x14ac:dyDescent="0.15">
      <c r="B1733" s="33">
        <f t="shared" si="80"/>
        <v>42481</v>
      </c>
      <c r="C1733" s="160">
        <v>212</v>
      </c>
      <c r="D1733" s="44">
        <f>IF($B1733&lt;Input!$C$22,"n.m.",IF($B1733=Input!$C$22,100,100*(1+(C1733/INDEX(C$18:C$1845,MATCH(Input!$C$22,$B$18:$B$1845,0))-1))))</f>
        <v>212</v>
      </c>
      <c r="E1733" s="52">
        <f t="shared" si="79"/>
        <v>4.7393364928909332E-3</v>
      </c>
      <c r="F1733" s="164">
        <v>406537</v>
      </c>
      <c r="G1733" s="163">
        <v>5120</v>
      </c>
      <c r="H1733" s="48">
        <f>IF($B1733&lt;Input!$C$22,"n.m.",IF($B1733=Input!$C$22,100,100*(1+(G1733/INDEX(G$18:G$1845,MATCH(Input!$C$22,$B$18:$B$1845,0))-1))))</f>
        <v>128</v>
      </c>
      <c r="I1733" s="46">
        <f t="shared" si="78"/>
        <v>1.9569471624265589E-3</v>
      </c>
      <c r="J1733" s="50">
        <f>IF($B1733&gt;=Input!$C$22,100,"n.m.")</f>
        <v>100</v>
      </c>
    </row>
    <row r="1734" spans="2:10" x14ac:dyDescent="0.15">
      <c r="B1734" s="33">
        <f t="shared" si="80"/>
        <v>42480</v>
      </c>
      <c r="C1734" s="160">
        <v>211</v>
      </c>
      <c r="D1734" s="44">
        <f>IF($B1734&lt;Input!$C$22,"n.m.",IF($B1734=Input!$C$22,100,100*(1+(C1734/INDEX(C$18:C$1845,MATCH(Input!$C$22,$B$18:$B$1845,0))-1))))</f>
        <v>211</v>
      </c>
      <c r="E1734" s="52">
        <f t="shared" si="79"/>
        <v>4.761904761904745E-3</v>
      </c>
      <c r="F1734" s="164">
        <v>372963</v>
      </c>
      <c r="G1734" s="163">
        <v>5110</v>
      </c>
      <c r="H1734" s="48">
        <f>IF($B1734&lt;Input!$C$22,"n.m.",IF($B1734=Input!$C$22,100,100*(1+(G1734/INDEX(G$18:G$1845,MATCH(Input!$C$22,$B$18:$B$1845,0))-1))))</f>
        <v>127.75000000000001</v>
      </c>
      <c r="I1734" s="46">
        <f t="shared" si="78"/>
        <v>1.9607843137254832E-3</v>
      </c>
      <c r="J1734" s="50">
        <f>IF($B1734&gt;=Input!$C$22,100,"n.m.")</f>
        <v>100</v>
      </c>
    </row>
    <row r="1735" spans="2:10" x14ac:dyDescent="0.15">
      <c r="B1735" s="33">
        <f t="shared" si="80"/>
        <v>42479</v>
      </c>
      <c r="C1735" s="160">
        <v>210</v>
      </c>
      <c r="D1735" s="44">
        <f>IF($B1735&lt;Input!$C$22,"n.m.",IF($B1735=Input!$C$22,100,100*(1+(C1735/INDEX(C$18:C$1845,MATCH(Input!$C$22,$B$18:$B$1845,0))-1))))</f>
        <v>210</v>
      </c>
      <c r="E1735" s="52">
        <f t="shared" si="79"/>
        <v>4.7846889952152249E-3</v>
      </c>
      <c r="F1735" s="164">
        <v>499344</v>
      </c>
      <c r="G1735" s="163">
        <v>5100</v>
      </c>
      <c r="H1735" s="48">
        <f>IF($B1735&lt;Input!$C$22,"n.m.",IF($B1735=Input!$C$22,100,100*(1+(G1735/INDEX(G$18:G$1845,MATCH(Input!$C$22,$B$18:$B$1845,0))-1))))</f>
        <v>127.49999999999999</v>
      </c>
      <c r="I1735" s="46">
        <f t="shared" si="78"/>
        <v>1.9646365422396617E-3</v>
      </c>
      <c r="J1735" s="50">
        <f>IF($B1735&gt;=Input!$C$22,100,"n.m.")</f>
        <v>100</v>
      </c>
    </row>
    <row r="1736" spans="2:10" x14ac:dyDescent="0.15">
      <c r="B1736" s="33">
        <f t="shared" si="80"/>
        <v>42478</v>
      </c>
      <c r="C1736" s="160">
        <v>209</v>
      </c>
      <c r="D1736" s="44">
        <f>IF($B1736&lt;Input!$C$22,"n.m.",IF($B1736=Input!$C$22,100,100*(1+(C1736/INDEX(C$18:C$1845,MATCH(Input!$C$22,$B$18:$B$1845,0))-1))))</f>
        <v>209</v>
      </c>
      <c r="E1736" s="52">
        <f t="shared" si="79"/>
        <v>4.8076923076922906E-3</v>
      </c>
      <c r="F1736" s="164">
        <v>492589</v>
      </c>
      <c r="G1736" s="163">
        <v>5090</v>
      </c>
      <c r="H1736" s="48">
        <f>IF($B1736&lt;Input!$C$22,"n.m.",IF($B1736=Input!$C$22,100,100*(1+(G1736/INDEX(G$18:G$1845,MATCH(Input!$C$22,$B$18:$B$1845,0))-1))))</f>
        <v>127.25</v>
      </c>
      <c r="I1736" s="46">
        <f t="shared" si="78"/>
        <v>1.9685039370078705E-3</v>
      </c>
      <c r="J1736" s="50">
        <f>IF($B1736&gt;=Input!$C$22,100,"n.m.")</f>
        <v>100</v>
      </c>
    </row>
    <row r="1737" spans="2:10" x14ac:dyDescent="0.15">
      <c r="B1737" s="33">
        <f t="shared" si="80"/>
        <v>42477</v>
      </c>
      <c r="C1737" s="160">
        <v>208</v>
      </c>
      <c r="D1737" s="44">
        <f>IF($B1737&lt;Input!$C$22,"n.m.",IF($B1737=Input!$C$22,100,100*(1+(C1737/INDEX(C$18:C$1845,MATCH(Input!$C$22,$B$18:$B$1845,0))-1))))</f>
        <v>208</v>
      </c>
      <c r="E1737" s="52">
        <f t="shared" si="79"/>
        <v>4.8309178743961567E-3</v>
      </c>
      <c r="F1737" s="164">
        <v>380646</v>
      </c>
      <c r="G1737" s="163">
        <v>5080</v>
      </c>
      <c r="H1737" s="48">
        <f>IF($B1737&lt;Input!$C$22,"n.m.",IF($B1737=Input!$C$22,100,100*(1+(G1737/INDEX(G$18:G$1845,MATCH(Input!$C$22,$B$18:$B$1845,0))-1))))</f>
        <v>127</v>
      </c>
      <c r="I1737" s="46">
        <f t="shared" si="78"/>
        <v>1.9723865877712132E-3</v>
      </c>
      <c r="J1737" s="50">
        <f>IF($B1737&gt;=Input!$C$22,100,"n.m.")</f>
        <v>100</v>
      </c>
    </row>
    <row r="1738" spans="2:10" x14ac:dyDescent="0.15">
      <c r="B1738" s="33">
        <f t="shared" si="80"/>
        <v>42476</v>
      </c>
      <c r="C1738" s="160">
        <v>207</v>
      </c>
      <c r="D1738" s="44">
        <f>IF($B1738&lt;Input!$C$22,"n.m.",IF($B1738=Input!$C$22,100,100*(1+(C1738/INDEX(C$18:C$1845,MATCH(Input!$C$22,$B$18:$B$1845,0))-1))))</f>
        <v>206.99999999999997</v>
      </c>
      <c r="E1738" s="52">
        <f t="shared" si="79"/>
        <v>4.8543689320388328E-3</v>
      </c>
      <c r="F1738" s="164">
        <v>490794</v>
      </c>
      <c r="G1738" s="163">
        <v>5070</v>
      </c>
      <c r="H1738" s="48">
        <f>IF($B1738&lt;Input!$C$22,"n.m.",IF($B1738=Input!$C$22,100,100*(1+(G1738/INDEX(G$18:G$1845,MATCH(Input!$C$22,$B$18:$B$1845,0))-1))))</f>
        <v>126.75</v>
      </c>
      <c r="I1738" s="46">
        <f t="shared" si="78"/>
        <v>1.9762845849802257E-3</v>
      </c>
      <c r="J1738" s="50">
        <f>IF($B1738&gt;=Input!$C$22,100,"n.m.")</f>
        <v>100</v>
      </c>
    </row>
    <row r="1739" spans="2:10" x14ac:dyDescent="0.15">
      <c r="B1739" s="33">
        <f t="shared" si="80"/>
        <v>42475</v>
      </c>
      <c r="C1739" s="160">
        <v>206</v>
      </c>
      <c r="D1739" s="44">
        <f>IF($B1739&lt;Input!$C$22,"n.m.",IF($B1739=Input!$C$22,100,100*(1+(C1739/INDEX(C$18:C$1845,MATCH(Input!$C$22,$B$18:$B$1845,0))-1))))</f>
        <v>206</v>
      </c>
      <c r="E1739" s="52">
        <f t="shared" si="79"/>
        <v>4.8780487804878092E-3</v>
      </c>
      <c r="F1739" s="164">
        <v>297864</v>
      </c>
      <c r="G1739" s="163">
        <v>5060</v>
      </c>
      <c r="H1739" s="48">
        <f>IF($B1739&lt;Input!$C$22,"n.m.",IF($B1739=Input!$C$22,100,100*(1+(G1739/INDEX(G$18:G$1845,MATCH(Input!$C$22,$B$18:$B$1845,0))-1))))</f>
        <v>126.49999999999999</v>
      </c>
      <c r="I1739" s="46">
        <f t="shared" si="78"/>
        <v>1.980198019801982E-3</v>
      </c>
      <c r="J1739" s="50">
        <f>IF($B1739&gt;=Input!$C$22,100,"n.m.")</f>
        <v>100</v>
      </c>
    </row>
    <row r="1740" spans="2:10" x14ac:dyDescent="0.15">
      <c r="B1740" s="33">
        <f t="shared" si="80"/>
        <v>42474</v>
      </c>
      <c r="C1740" s="160">
        <v>205</v>
      </c>
      <c r="D1740" s="44">
        <f>IF($B1740&lt;Input!$C$22,"n.m.",IF($B1740=Input!$C$22,100,100*(1+(C1740/INDEX(C$18:C$1845,MATCH(Input!$C$22,$B$18:$B$1845,0))-1))))</f>
        <v>204.99999999999997</v>
      </c>
      <c r="E1740" s="52">
        <f t="shared" si="79"/>
        <v>4.9019607843137081E-3</v>
      </c>
      <c r="F1740" s="164">
        <v>383911</v>
      </c>
      <c r="G1740" s="163">
        <v>5050</v>
      </c>
      <c r="H1740" s="48">
        <f>IF($B1740&lt;Input!$C$22,"n.m.",IF($B1740=Input!$C$22,100,100*(1+(G1740/INDEX(G$18:G$1845,MATCH(Input!$C$22,$B$18:$B$1845,0))-1))))</f>
        <v>126.25</v>
      </c>
      <c r="I1740" s="46">
        <f t="shared" si="78"/>
        <v>1.9841269841269771E-3</v>
      </c>
      <c r="J1740" s="50">
        <f>IF($B1740&gt;=Input!$C$22,100,"n.m.")</f>
        <v>100</v>
      </c>
    </row>
    <row r="1741" spans="2:10" x14ac:dyDescent="0.15">
      <c r="B1741" s="33">
        <f t="shared" si="80"/>
        <v>42473</v>
      </c>
      <c r="C1741" s="160">
        <v>204</v>
      </c>
      <c r="D1741" s="44">
        <f>IF($B1741&lt;Input!$C$22,"n.m.",IF($B1741=Input!$C$22,100,100*(1+(C1741/INDEX(C$18:C$1845,MATCH(Input!$C$22,$B$18:$B$1845,0))-1))))</f>
        <v>204</v>
      </c>
      <c r="E1741" s="52">
        <f t="shared" si="79"/>
        <v>4.9261083743843415E-3</v>
      </c>
      <c r="F1741" s="164">
        <v>447499</v>
      </c>
      <c r="G1741" s="163">
        <v>5040</v>
      </c>
      <c r="H1741" s="48">
        <f>IF($B1741&lt;Input!$C$22,"n.m.",IF($B1741=Input!$C$22,100,100*(1+(G1741/INDEX(G$18:G$1845,MATCH(Input!$C$22,$B$18:$B$1845,0))-1))))</f>
        <v>126</v>
      </c>
      <c r="I1741" s="46">
        <f t="shared" si="78"/>
        <v>1.9880715705764551E-3</v>
      </c>
      <c r="J1741" s="50">
        <f>IF($B1741&gt;=Input!$C$22,100,"n.m.")</f>
        <v>100</v>
      </c>
    </row>
    <row r="1742" spans="2:10" x14ac:dyDescent="0.15">
      <c r="B1742" s="33">
        <f t="shared" si="80"/>
        <v>42472</v>
      </c>
      <c r="C1742" s="160">
        <v>203</v>
      </c>
      <c r="D1742" s="44">
        <f>IF($B1742&lt;Input!$C$22,"n.m.",IF($B1742=Input!$C$22,100,100*(1+(C1742/INDEX(C$18:C$1845,MATCH(Input!$C$22,$B$18:$B$1845,0))-1))))</f>
        <v>202.99999999999997</v>
      </c>
      <c r="E1742" s="52">
        <f t="shared" si="79"/>
        <v>4.9504950495049549E-3</v>
      </c>
      <c r="F1742" s="164">
        <v>213094</v>
      </c>
      <c r="G1742" s="163">
        <v>5030</v>
      </c>
      <c r="H1742" s="48">
        <f>IF($B1742&lt;Input!$C$22,"n.m.",IF($B1742=Input!$C$22,100,100*(1+(G1742/INDEX(G$18:G$1845,MATCH(Input!$C$22,$B$18:$B$1845,0))-1))))</f>
        <v>125.75</v>
      </c>
      <c r="I1742" s="46">
        <f t="shared" si="78"/>
        <v>1.9920318725099584E-3</v>
      </c>
      <c r="J1742" s="50">
        <f>IF($B1742&gt;=Input!$C$22,100,"n.m.")</f>
        <v>100</v>
      </c>
    </row>
    <row r="1743" spans="2:10" x14ac:dyDescent="0.15">
      <c r="B1743" s="33">
        <f t="shared" si="80"/>
        <v>42471</v>
      </c>
      <c r="C1743" s="160">
        <v>202</v>
      </c>
      <c r="D1743" s="44">
        <f>IF($B1743&lt;Input!$C$22,"n.m.",IF($B1743=Input!$C$22,100,100*(1+(C1743/INDEX(C$18:C$1845,MATCH(Input!$C$22,$B$18:$B$1845,0))-1))))</f>
        <v>202</v>
      </c>
      <c r="E1743" s="52">
        <f t="shared" si="79"/>
        <v>4.9751243781095411E-3</v>
      </c>
      <c r="F1743" s="164">
        <v>485511</v>
      </c>
      <c r="G1743" s="163">
        <v>5020</v>
      </c>
      <c r="H1743" s="48">
        <f>IF($B1743&lt;Input!$C$22,"n.m.",IF($B1743=Input!$C$22,100,100*(1+(G1743/INDEX(G$18:G$1845,MATCH(Input!$C$22,$B$18:$B$1845,0))-1))))</f>
        <v>125.49999999999999</v>
      </c>
      <c r="I1743" s="46">
        <f t="shared" si="78"/>
        <v>1.9960079840319889E-3</v>
      </c>
      <c r="J1743" s="50">
        <f>IF($B1743&gt;=Input!$C$22,100,"n.m.")</f>
        <v>100</v>
      </c>
    </row>
    <row r="1744" spans="2:10" x14ac:dyDescent="0.15">
      <c r="B1744" s="33">
        <f t="shared" si="80"/>
        <v>42470</v>
      </c>
      <c r="C1744" s="160">
        <v>201</v>
      </c>
      <c r="D1744" s="44">
        <f>IF($B1744&lt;Input!$C$22,"n.m.",IF($B1744=Input!$C$22,100,100*(1+(C1744/INDEX(C$18:C$1845,MATCH(Input!$C$22,$B$18:$B$1845,0))-1))))</f>
        <v>200.99999999999997</v>
      </c>
      <c r="E1744" s="52">
        <f t="shared" si="79"/>
        <v>4.9999999999998934E-3</v>
      </c>
      <c r="F1744" s="164">
        <v>460250</v>
      </c>
      <c r="G1744" s="163">
        <v>5010</v>
      </c>
      <c r="H1744" s="48">
        <f>IF($B1744&lt;Input!$C$22,"n.m.",IF($B1744=Input!$C$22,100,100*(1+(G1744/INDEX(G$18:G$1845,MATCH(Input!$C$22,$B$18:$B$1845,0))-1))))</f>
        <v>125.25</v>
      </c>
      <c r="I1744" s="46">
        <f t="shared" si="78"/>
        <v>2.0000000000000018E-3</v>
      </c>
      <c r="J1744" s="50">
        <f>IF($B1744&gt;=Input!$C$22,100,"n.m.")</f>
        <v>100</v>
      </c>
    </row>
    <row r="1745" spans="2:10" x14ac:dyDescent="0.15">
      <c r="B1745" s="33">
        <f t="shared" si="80"/>
        <v>42469</v>
      </c>
      <c r="C1745" s="160">
        <v>200</v>
      </c>
      <c r="D1745" s="44">
        <f>IF($B1745&lt;Input!$C$22,"n.m.",IF($B1745=Input!$C$22,100,100*(1+(C1745/INDEX(C$18:C$1845,MATCH(Input!$C$22,$B$18:$B$1845,0))-1))))</f>
        <v>200</v>
      </c>
      <c r="E1745" s="52">
        <f t="shared" si="79"/>
        <v>5.0251256281406143E-3</v>
      </c>
      <c r="F1745" s="164">
        <v>461469</v>
      </c>
      <c r="G1745" s="163">
        <v>5000</v>
      </c>
      <c r="H1745" s="48">
        <f>IF($B1745&lt;Input!$C$22,"n.m.",IF($B1745=Input!$C$22,100,100*(1+(G1745/INDEX(G$18:G$1845,MATCH(Input!$C$22,$B$18:$B$1845,0))-1))))</f>
        <v>125</v>
      </c>
      <c r="I1745" s="46">
        <f t="shared" si="78"/>
        <v>2.0040080160319551E-3</v>
      </c>
      <c r="J1745" s="50">
        <f>IF($B1745&gt;=Input!$C$22,100,"n.m.")</f>
        <v>100</v>
      </c>
    </row>
    <row r="1746" spans="2:10" x14ac:dyDescent="0.15">
      <c r="B1746" s="33">
        <f t="shared" si="80"/>
        <v>42468</v>
      </c>
      <c r="C1746" s="160">
        <v>199</v>
      </c>
      <c r="D1746" s="44">
        <f>IF($B1746&lt;Input!$C$22,"n.m.",IF($B1746=Input!$C$22,100,100*(1+(C1746/INDEX(C$18:C$1845,MATCH(Input!$C$22,$B$18:$B$1845,0))-1))))</f>
        <v>199</v>
      </c>
      <c r="E1746" s="52">
        <f t="shared" si="79"/>
        <v>5.050505050504972E-3</v>
      </c>
      <c r="F1746" s="164">
        <v>475311</v>
      </c>
      <c r="G1746" s="163">
        <v>4990</v>
      </c>
      <c r="H1746" s="48">
        <f>IF($B1746&lt;Input!$C$22,"n.m.",IF($B1746=Input!$C$22,100,100*(1+(G1746/INDEX(G$18:G$1845,MATCH(Input!$C$22,$B$18:$B$1845,0))-1))))</f>
        <v>124.75</v>
      </c>
      <c r="I1746" s="46">
        <f t="shared" ref="I1746:I1809" si="81">G1746/G1747-1</f>
        <v>2.0080321285140812E-3</v>
      </c>
      <c r="J1746" s="50">
        <f>IF($B1746&gt;=Input!$C$22,100,"n.m.")</f>
        <v>100</v>
      </c>
    </row>
    <row r="1747" spans="2:10" x14ac:dyDescent="0.15">
      <c r="B1747" s="33">
        <f t="shared" si="80"/>
        <v>42467</v>
      </c>
      <c r="C1747" s="160">
        <v>198</v>
      </c>
      <c r="D1747" s="44">
        <f>IF($B1747&lt;Input!$C$22,"n.m.",IF($B1747=Input!$C$22,100,100*(1+(C1747/INDEX(C$18:C$1845,MATCH(Input!$C$22,$B$18:$B$1845,0))-1))))</f>
        <v>198</v>
      </c>
      <c r="E1747" s="52">
        <f t="shared" ref="E1747:E1810" si="82">C1747/C1748-1</f>
        <v>5.0761421319795996E-3</v>
      </c>
      <c r="F1747" s="164">
        <v>370180</v>
      </c>
      <c r="G1747" s="163">
        <v>4980</v>
      </c>
      <c r="H1747" s="48">
        <f>IF($B1747&lt;Input!$C$22,"n.m.",IF($B1747=Input!$C$22,100,100*(1+(G1747/INDEX(G$18:G$1845,MATCH(Input!$C$22,$B$18:$B$1845,0))-1))))</f>
        <v>124.50000000000001</v>
      </c>
      <c r="I1747" s="46">
        <f t="shared" si="81"/>
        <v>2.012072434607548E-3</v>
      </c>
      <c r="J1747" s="50">
        <f>IF($B1747&gt;=Input!$C$22,100,"n.m.")</f>
        <v>100</v>
      </c>
    </row>
    <row r="1748" spans="2:10" x14ac:dyDescent="0.15">
      <c r="B1748" s="33">
        <f t="shared" ref="B1748:B1811" si="83">B1747-1</f>
        <v>42466</v>
      </c>
      <c r="C1748" s="160">
        <v>197</v>
      </c>
      <c r="D1748" s="44">
        <f>IF($B1748&lt;Input!$C$22,"n.m.",IF($B1748=Input!$C$22,100,100*(1+(C1748/INDEX(C$18:C$1845,MATCH(Input!$C$22,$B$18:$B$1845,0))-1))))</f>
        <v>197</v>
      </c>
      <c r="E1748" s="52">
        <f t="shared" si="82"/>
        <v>5.1020408163264808E-3</v>
      </c>
      <c r="F1748" s="164">
        <v>294778</v>
      </c>
      <c r="G1748" s="163">
        <v>4970</v>
      </c>
      <c r="H1748" s="48">
        <f>IF($B1748&lt;Input!$C$22,"n.m.",IF($B1748=Input!$C$22,100,100*(1+(G1748/INDEX(G$18:G$1845,MATCH(Input!$C$22,$B$18:$B$1845,0))-1))))</f>
        <v>124.25</v>
      </c>
      <c r="I1748" s="46">
        <f t="shared" si="81"/>
        <v>2.0161290322580072E-3</v>
      </c>
      <c r="J1748" s="50">
        <f>IF($B1748&gt;=Input!$C$22,100,"n.m.")</f>
        <v>100</v>
      </c>
    </row>
    <row r="1749" spans="2:10" x14ac:dyDescent="0.15">
      <c r="B1749" s="33">
        <f t="shared" si="83"/>
        <v>42465</v>
      </c>
      <c r="C1749" s="160">
        <v>196</v>
      </c>
      <c r="D1749" s="44">
        <f>IF($B1749&lt;Input!$C$22,"n.m.",IF($B1749=Input!$C$22,100,100*(1+(C1749/INDEX(C$18:C$1845,MATCH(Input!$C$22,$B$18:$B$1845,0))-1))))</f>
        <v>196</v>
      </c>
      <c r="E1749" s="52">
        <f t="shared" si="82"/>
        <v>5.12820512820511E-3</v>
      </c>
      <c r="F1749" s="164">
        <v>410922</v>
      </c>
      <c r="G1749" s="163">
        <v>4960</v>
      </c>
      <c r="H1749" s="48">
        <f>IF($B1749&lt;Input!$C$22,"n.m.",IF($B1749=Input!$C$22,100,100*(1+(G1749/INDEX(G$18:G$1845,MATCH(Input!$C$22,$B$18:$B$1845,0))-1))))</f>
        <v>124</v>
      </c>
      <c r="I1749" s="46">
        <f t="shared" si="81"/>
        <v>2.0202020202020332E-3</v>
      </c>
      <c r="J1749" s="50">
        <f>IF($B1749&gt;=Input!$C$22,100,"n.m.")</f>
        <v>100</v>
      </c>
    </row>
    <row r="1750" spans="2:10" x14ac:dyDescent="0.15">
      <c r="B1750" s="33">
        <f t="shared" si="83"/>
        <v>42464</v>
      </c>
      <c r="C1750" s="160">
        <v>195</v>
      </c>
      <c r="D1750" s="44">
        <f>IF($B1750&lt;Input!$C$22,"n.m.",IF($B1750=Input!$C$22,100,100*(1+(C1750/INDEX(C$18:C$1845,MATCH(Input!$C$22,$B$18:$B$1845,0))-1))))</f>
        <v>195</v>
      </c>
      <c r="E1750" s="52">
        <f t="shared" si="82"/>
        <v>5.1546391752577136E-3</v>
      </c>
      <c r="F1750" s="164">
        <v>328922</v>
      </c>
      <c r="G1750" s="163">
        <v>4950</v>
      </c>
      <c r="H1750" s="48">
        <f>IF($B1750&lt;Input!$C$22,"n.m.",IF($B1750=Input!$C$22,100,100*(1+(G1750/INDEX(G$18:G$1845,MATCH(Input!$C$22,$B$18:$B$1845,0))-1))))</f>
        <v>123.75</v>
      </c>
      <c r="I1750" s="46">
        <f t="shared" si="81"/>
        <v>2.0242914979757831E-3</v>
      </c>
      <c r="J1750" s="50">
        <f>IF($B1750&gt;=Input!$C$22,100,"n.m.")</f>
        <v>100</v>
      </c>
    </row>
    <row r="1751" spans="2:10" x14ac:dyDescent="0.15">
      <c r="B1751" s="33">
        <f t="shared" si="83"/>
        <v>42463</v>
      </c>
      <c r="C1751" s="160">
        <v>194</v>
      </c>
      <c r="D1751" s="44">
        <f>IF($B1751&lt;Input!$C$22,"n.m.",IF($B1751=Input!$C$22,100,100*(1+(C1751/INDEX(C$18:C$1845,MATCH(Input!$C$22,$B$18:$B$1845,0))-1))))</f>
        <v>194</v>
      </c>
      <c r="E1751" s="52">
        <f t="shared" si="82"/>
        <v>5.1813471502590858E-3</v>
      </c>
      <c r="F1751" s="164">
        <v>470201</v>
      </c>
      <c r="G1751" s="163">
        <v>4940</v>
      </c>
      <c r="H1751" s="48">
        <f>IF($B1751&lt;Input!$C$22,"n.m.",IF($B1751=Input!$C$22,100,100*(1+(G1751/INDEX(G$18:G$1845,MATCH(Input!$C$22,$B$18:$B$1845,0))-1))))</f>
        <v>123.50000000000001</v>
      </c>
      <c r="I1751" s="46">
        <f t="shared" si="81"/>
        <v>2.0283975659229903E-3</v>
      </c>
      <c r="J1751" s="50">
        <f>IF($B1751&gt;=Input!$C$22,100,"n.m.")</f>
        <v>100</v>
      </c>
    </row>
    <row r="1752" spans="2:10" x14ac:dyDescent="0.15">
      <c r="B1752" s="33">
        <f t="shared" si="83"/>
        <v>42462</v>
      </c>
      <c r="C1752" s="160">
        <v>193</v>
      </c>
      <c r="D1752" s="44">
        <f>IF($B1752&lt;Input!$C$22,"n.m.",IF($B1752=Input!$C$22,100,100*(1+(C1752/INDEX(C$18:C$1845,MATCH(Input!$C$22,$B$18:$B$1845,0))-1))))</f>
        <v>193</v>
      </c>
      <c r="E1752" s="52">
        <f t="shared" si="82"/>
        <v>5.2083333333332593E-3</v>
      </c>
      <c r="F1752" s="164">
        <v>214979</v>
      </c>
      <c r="G1752" s="163">
        <v>4930</v>
      </c>
      <c r="H1752" s="48">
        <f>IF($B1752&lt;Input!$C$22,"n.m.",IF($B1752=Input!$C$22,100,100*(1+(G1752/INDEX(G$18:G$1845,MATCH(Input!$C$22,$B$18:$B$1845,0))-1))))</f>
        <v>123.25</v>
      </c>
      <c r="I1752" s="46">
        <f t="shared" si="81"/>
        <v>2.0325203252031798E-3</v>
      </c>
      <c r="J1752" s="50">
        <f>IF($B1752&gt;=Input!$C$22,100,"n.m.")</f>
        <v>100</v>
      </c>
    </row>
    <row r="1753" spans="2:10" x14ac:dyDescent="0.15">
      <c r="B1753" s="33">
        <f t="shared" si="83"/>
        <v>42461</v>
      </c>
      <c r="C1753" s="160">
        <v>192</v>
      </c>
      <c r="D1753" s="44">
        <f>IF($B1753&lt;Input!$C$22,"n.m.",IF($B1753=Input!$C$22,100,100*(1+(C1753/INDEX(C$18:C$1845,MATCH(Input!$C$22,$B$18:$B$1845,0))-1))))</f>
        <v>192</v>
      </c>
      <c r="E1753" s="52">
        <f t="shared" si="82"/>
        <v>5.2356020942407877E-3</v>
      </c>
      <c r="F1753" s="164">
        <v>404315</v>
      </c>
      <c r="G1753" s="163">
        <v>4920</v>
      </c>
      <c r="H1753" s="48">
        <f>IF($B1753&lt;Input!$C$22,"n.m.",IF($B1753=Input!$C$22,100,100*(1+(G1753/INDEX(G$18:G$1845,MATCH(Input!$C$22,$B$18:$B$1845,0))-1))))</f>
        <v>123</v>
      </c>
      <c r="I1753" s="46">
        <f t="shared" si="81"/>
        <v>2.0366598778003286E-3</v>
      </c>
      <c r="J1753" s="50">
        <f>IF($B1753&gt;=Input!$C$22,100,"n.m.")</f>
        <v>100</v>
      </c>
    </row>
    <row r="1754" spans="2:10" x14ac:dyDescent="0.15">
      <c r="B1754" s="33">
        <f t="shared" si="83"/>
        <v>42460</v>
      </c>
      <c r="C1754" s="160">
        <v>191</v>
      </c>
      <c r="D1754" s="44">
        <f>IF($B1754&lt;Input!$C$22,"n.m.",IF($B1754=Input!$C$22,100,100*(1+(C1754/INDEX(C$18:C$1845,MATCH(Input!$C$22,$B$18:$B$1845,0))-1))))</f>
        <v>191</v>
      </c>
      <c r="E1754" s="52">
        <f t="shared" si="82"/>
        <v>5.2631578947368585E-3</v>
      </c>
      <c r="F1754" s="164">
        <v>241640</v>
      </c>
      <c r="G1754" s="163">
        <v>4910</v>
      </c>
      <c r="H1754" s="48">
        <f>IF($B1754&lt;Input!$C$22,"n.m.",IF($B1754=Input!$C$22,100,100*(1+(G1754/INDEX(G$18:G$1845,MATCH(Input!$C$22,$B$18:$B$1845,0))-1))))</f>
        <v>122.75</v>
      </c>
      <c r="I1754" s="46">
        <f t="shared" si="81"/>
        <v>2.0408163265306367E-3</v>
      </c>
      <c r="J1754" s="50">
        <f>IF($B1754&gt;=Input!$C$22,100,"n.m.")</f>
        <v>100</v>
      </c>
    </row>
    <row r="1755" spans="2:10" x14ac:dyDescent="0.15">
      <c r="B1755" s="33">
        <f t="shared" si="83"/>
        <v>42459</v>
      </c>
      <c r="C1755" s="160">
        <v>190</v>
      </c>
      <c r="D1755" s="44">
        <f>IF($B1755&lt;Input!$C$22,"n.m.",IF($B1755=Input!$C$22,100,100*(1+(C1755/INDEX(C$18:C$1845,MATCH(Input!$C$22,$B$18:$B$1845,0))-1))))</f>
        <v>190</v>
      </c>
      <c r="E1755" s="52">
        <f t="shared" si="82"/>
        <v>5.2910052910053462E-3</v>
      </c>
      <c r="F1755" s="164">
        <v>241326</v>
      </c>
      <c r="G1755" s="163">
        <v>4900</v>
      </c>
      <c r="H1755" s="48">
        <f>IF($B1755&lt;Input!$C$22,"n.m.",IF($B1755=Input!$C$22,100,100*(1+(G1755/INDEX(G$18:G$1845,MATCH(Input!$C$22,$B$18:$B$1845,0))-1))))</f>
        <v>122.50000000000001</v>
      </c>
      <c r="I1755" s="46">
        <f t="shared" si="81"/>
        <v>2.044989775051187E-3</v>
      </c>
      <c r="J1755" s="50">
        <f>IF($B1755&gt;=Input!$C$22,100,"n.m.")</f>
        <v>100</v>
      </c>
    </row>
    <row r="1756" spans="2:10" x14ac:dyDescent="0.15">
      <c r="B1756" s="33">
        <f t="shared" si="83"/>
        <v>42458</v>
      </c>
      <c r="C1756" s="160">
        <v>189</v>
      </c>
      <c r="D1756" s="44">
        <f>IF($B1756&lt;Input!$C$22,"n.m.",IF($B1756=Input!$C$22,100,100*(1+(C1756/INDEX(C$18:C$1845,MATCH(Input!$C$22,$B$18:$B$1845,0))-1))))</f>
        <v>189</v>
      </c>
      <c r="E1756" s="52">
        <f t="shared" si="82"/>
        <v>5.3191489361701372E-3</v>
      </c>
      <c r="F1756" s="164">
        <v>236468</v>
      </c>
      <c r="G1756" s="163">
        <v>4890</v>
      </c>
      <c r="H1756" s="48">
        <f>IF($B1756&lt;Input!$C$22,"n.m.",IF($B1756=Input!$C$22,100,100*(1+(G1756/INDEX(G$18:G$1845,MATCH(Input!$C$22,$B$18:$B$1845,0))-1))))</f>
        <v>122.24999999999999</v>
      </c>
      <c r="I1756" s="46">
        <f t="shared" si="81"/>
        <v>2.049180327868827E-3</v>
      </c>
      <c r="J1756" s="50">
        <f>IF($B1756&gt;=Input!$C$22,100,"n.m.")</f>
        <v>100</v>
      </c>
    </row>
    <row r="1757" spans="2:10" x14ac:dyDescent="0.15">
      <c r="B1757" s="33">
        <f t="shared" si="83"/>
        <v>42457</v>
      </c>
      <c r="C1757" s="160">
        <v>188</v>
      </c>
      <c r="D1757" s="44">
        <f>IF($B1757&lt;Input!$C$22,"n.m.",IF($B1757=Input!$C$22,100,100*(1+(C1757/INDEX(C$18:C$1845,MATCH(Input!$C$22,$B$18:$B$1845,0))-1))))</f>
        <v>188</v>
      </c>
      <c r="E1757" s="52">
        <f t="shared" si="82"/>
        <v>5.3475935828877219E-3</v>
      </c>
      <c r="F1757" s="164">
        <v>251851</v>
      </c>
      <c r="G1757" s="163">
        <v>4880</v>
      </c>
      <c r="H1757" s="48">
        <f>IF($B1757&lt;Input!$C$22,"n.m.",IF($B1757=Input!$C$22,100,100*(1+(G1757/INDEX(G$18:G$1845,MATCH(Input!$C$22,$B$18:$B$1845,0))-1))))</f>
        <v>122</v>
      </c>
      <c r="I1757" s="46">
        <f t="shared" si="81"/>
        <v>2.0533880903490509E-3</v>
      </c>
      <c r="J1757" s="50">
        <f>IF($B1757&gt;=Input!$C$22,100,"n.m.")</f>
        <v>100</v>
      </c>
    </row>
    <row r="1758" spans="2:10" x14ac:dyDescent="0.15">
      <c r="B1758" s="33">
        <f t="shared" si="83"/>
        <v>42456</v>
      </c>
      <c r="C1758" s="160">
        <v>187</v>
      </c>
      <c r="D1758" s="44">
        <f>IF($B1758&lt;Input!$C$22,"n.m.",IF($B1758=Input!$C$22,100,100*(1+(C1758/INDEX(C$18:C$1845,MATCH(Input!$C$22,$B$18:$B$1845,0))-1))))</f>
        <v>187</v>
      </c>
      <c r="E1758" s="52">
        <f t="shared" si="82"/>
        <v>5.3763440860215006E-3</v>
      </c>
      <c r="F1758" s="164">
        <v>387486</v>
      </c>
      <c r="G1758" s="163">
        <v>4870</v>
      </c>
      <c r="H1758" s="48">
        <f>IF($B1758&lt;Input!$C$22,"n.m.",IF($B1758=Input!$C$22,100,100*(1+(G1758/INDEX(G$18:G$1845,MATCH(Input!$C$22,$B$18:$B$1845,0))-1))))</f>
        <v>121.75</v>
      </c>
      <c r="I1758" s="46">
        <f t="shared" si="81"/>
        <v>2.057613168724215E-3</v>
      </c>
      <c r="J1758" s="50">
        <f>IF($B1758&gt;=Input!$C$22,100,"n.m.")</f>
        <v>100</v>
      </c>
    </row>
    <row r="1759" spans="2:10" x14ac:dyDescent="0.15">
      <c r="B1759" s="33">
        <f t="shared" si="83"/>
        <v>42455</v>
      </c>
      <c r="C1759" s="160">
        <v>186</v>
      </c>
      <c r="D1759" s="44">
        <f>IF($B1759&lt;Input!$C$22,"n.m.",IF($B1759=Input!$C$22,100,100*(1+(C1759/INDEX(C$18:C$1845,MATCH(Input!$C$22,$B$18:$B$1845,0))-1))))</f>
        <v>186</v>
      </c>
      <c r="E1759" s="52">
        <f t="shared" si="82"/>
        <v>5.4054054054053502E-3</v>
      </c>
      <c r="F1759" s="164">
        <v>436700</v>
      </c>
      <c r="G1759" s="163">
        <v>4860</v>
      </c>
      <c r="H1759" s="48">
        <f>IF($B1759&lt;Input!$C$22,"n.m.",IF($B1759=Input!$C$22,100,100*(1+(G1759/INDEX(G$18:G$1845,MATCH(Input!$C$22,$B$18:$B$1845,0))-1))))</f>
        <v>121.50000000000001</v>
      </c>
      <c r="I1759" s="46">
        <f t="shared" si="81"/>
        <v>2.0618556701030855E-3</v>
      </c>
      <c r="J1759" s="50">
        <f>IF($B1759&gt;=Input!$C$22,100,"n.m.")</f>
        <v>100</v>
      </c>
    </row>
    <row r="1760" spans="2:10" x14ac:dyDescent="0.15">
      <c r="B1760" s="33">
        <f t="shared" si="83"/>
        <v>42454</v>
      </c>
      <c r="C1760" s="160">
        <v>185</v>
      </c>
      <c r="D1760" s="44">
        <f>IF($B1760&lt;Input!$C$22,"n.m.",IF($B1760=Input!$C$22,100,100*(1+(C1760/INDEX(C$18:C$1845,MATCH(Input!$C$22,$B$18:$B$1845,0))-1))))</f>
        <v>185</v>
      </c>
      <c r="E1760" s="52">
        <f t="shared" si="82"/>
        <v>5.4347826086955653E-3</v>
      </c>
      <c r="F1760" s="164">
        <v>247594</v>
      </c>
      <c r="G1760" s="163">
        <v>4850</v>
      </c>
      <c r="H1760" s="48">
        <f>IF($B1760&lt;Input!$C$22,"n.m.",IF($B1760=Input!$C$22,100,100*(1+(G1760/INDEX(G$18:G$1845,MATCH(Input!$C$22,$B$18:$B$1845,0))-1))))</f>
        <v>121.24999999999999</v>
      </c>
      <c r="I1760" s="46">
        <f t="shared" si="81"/>
        <v>2.0661157024792765E-3</v>
      </c>
      <c r="J1760" s="50">
        <f>IF($B1760&gt;=Input!$C$22,100,"n.m.")</f>
        <v>100</v>
      </c>
    </row>
    <row r="1761" spans="2:10" x14ac:dyDescent="0.15">
      <c r="B1761" s="33">
        <f t="shared" si="83"/>
        <v>42453</v>
      </c>
      <c r="C1761" s="160">
        <v>184</v>
      </c>
      <c r="D1761" s="44">
        <f>IF($B1761&lt;Input!$C$22,"n.m.",IF($B1761=Input!$C$22,100,100*(1+(C1761/INDEX(C$18:C$1845,MATCH(Input!$C$22,$B$18:$B$1845,0))-1))))</f>
        <v>184</v>
      </c>
      <c r="E1761" s="52">
        <f t="shared" si="82"/>
        <v>5.464480874316946E-3</v>
      </c>
      <c r="F1761" s="164">
        <v>341066</v>
      </c>
      <c r="G1761" s="163">
        <v>4840</v>
      </c>
      <c r="H1761" s="48">
        <f>IF($B1761&lt;Input!$C$22,"n.m.",IF($B1761=Input!$C$22,100,100*(1+(G1761/INDEX(G$18:G$1845,MATCH(Input!$C$22,$B$18:$B$1845,0))-1))))</f>
        <v>121</v>
      </c>
      <c r="I1761" s="46">
        <f t="shared" si="81"/>
        <v>2.0703933747412417E-3</v>
      </c>
      <c r="J1761" s="50">
        <f>IF($B1761&gt;=Input!$C$22,100,"n.m.")</f>
        <v>100</v>
      </c>
    </row>
    <row r="1762" spans="2:10" x14ac:dyDescent="0.15">
      <c r="B1762" s="33">
        <f t="shared" si="83"/>
        <v>42452</v>
      </c>
      <c r="C1762" s="160">
        <v>183</v>
      </c>
      <c r="D1762" s="44">
        <f>IF($B1762&lt;Input!$C$22,"n.m.",IF($B1762=Input!$C$22,100,100*(1+(C1762/INDEX(C$18:C$1845,MATCH(Input!$C$22,$B$18:$B$1845,0))-1))))</f>
        <v>183</v>
      </c>
      <c r="E1762" s="52">
        <f t="shared" si="82"/>
        <v>5.494505494505475E-3</v>
      </c>
      <c r="F1762" s="164">
        <v>454372</v>
      </c>
      <c r="G1762" s="163">
        <v>4830</v>
      </c>
      <c r="H1762" s="48">
        <f>IF($B1762&lt;Input!$C$22,"n.m.",IF($B1762=Input!$C$22,100,100*(1+(G1762/INDEX(G$18:G$1845,MATCH(Input!$C$22,$B$18:$B$1845,0))-1))))</f>
        <v>120.75</v>
      </c>
      <c r="I1762" s="46">
        <f t="shared" si="81"/>
        <v>2.0746887966804906E-3</v>
      </c>
      <c r="J1762" s="50">
        <f>IF($B1762&gt;=Input!$C$22,100,"n.m.")</f>
        <v>100</v>
      </c>
    </row>
    <row r="1763" spans="2:10" x14ac:dyDescent="0.15">
      <c r="B1763" s="33">
        <f t="shared" si="83"/>
        <v>42451</v>
      </c>
      <c r="C1763" s="160">
        <v>182</v>
      </c>
      <c r="D1763" s="44">
        <f>IF($B1763&lt;Input!$C$22,"n.m.",IF($B1763=Input!$C$22,100,100*(1+(C1763/INDEX(C$18:C$1845,MATCH(Input!$C$22,$B$18:$B$1845,0))-1))))</f>
        <v>182</v>
      </c>
      <c r="E1763" s="52">
        <f t="shared" si="82"/>
        <v>5.5248618784531356E-3</v>
      </c>
      <c r="F1763" s="164">
        <v>352243</v>
      </c>
      <c r="G1763" s="163">
        <v>4820</v>
      </c>
      <c r="H1763" s="48">
        <f>IF($B1763&lt;Input!$C$22,"n.m.",IF($B1763=Input!$C$22,100,100*(1+(G1763/INDEX(G$18:G$1845,MATCH(Input!$C$22,$B$18:$B$1845,0))-1))))</f>
        <v>120.5</v>
      </c>
      <c r="I1763" s="46">
        <f t="shared" si="81"/>
        <v>2.0790020790020236E-3</v>
      </c>
      <c r="J1763" s="50">
        <f>IF($B1763&gt;=Input!$C$22,100,"n.m.")</f>
        <v>100</v>
      </c>
    </row>
    <row r="1764" spans="2:10" x14ac:dyDescent="0.15">
      <c r="B1764" s="33">
        <f t="shared" si="83"/>
        <v>42450</v>
      </c>
      <c r="C1764" s="160">
        <v>181</v>
      </c>
      <c r="D1764" s="44">
        <f>IF($B1764&lt;Input!$C$22,"n.m.",IF($B1764=Input!$C$22,100,100*(1+(C1764/INDEX(C$18:C$1845,MATCH(Input!$C$22,$B$18:$B$1845,0))-1))))</f>
        <v>181</v>
      </c>
      <c r="E1764" s="52">
        <f t="shared" si="82"/>
        <v>5.5555555555555358E-3</v>
      </c>
      <c r="F1764" s="164">
        <v>246784</v>
      </c>
      <c r="G1764" s="163">
        <v>4810</v>
      </c>
      <c r="H1764" s="48">
        <f>IF($B1764&lt;Input!$C$22,"n.m.",IF($B1764=Input!$C$22,100,100*(1+(G1764/INDEX(G$18:G$1845,MATCH(Input!$C$22,$B$18:$B$1845,0))-1))))</f>
        <v>120.24999999999999</v>
      </c>
      <c r="I1764" s="46">
        <f t="shared" si="81"/>
        <v>2.083333333333437E-3</v>
      </c>
      <c r="J1764" s="50">
        <f>IF($B1764&gt;=Input!$C$22,100,"n.m.")</f>
        <v>100</v>
      </c>
    </row>
    <row r="1765" spans="2:10" x14ac:dyDescent="0.15">
      <c r="B1765" s="33">
        <f t="shared" si="83"/>
        <v>42449</v>
      </c>
      <c r="C1765" s="160">
        <v>180</v>
      </c>
      <c r="D1765" s="44">
        <f>IF($B1765&lt;Input!$C$22,"n.m.",IF($B1765=Input!$C$22,100,100*(1+(C1765/INDEX(C$18:C$1845,MATCH(Input!$C$22,$B$18:$B$1845,0))-1))))</f>
        <v>180</v>
      </c>
      <c r="E1765" s="52">
        <f t="shared" si="82"/>
        <v>5.5865921787709993E-3</v>
      </c>
      <c r="F1765" s="164">
        <v>389459</v>
      </c>
      <c r="G1765" s="163">
        <v>4800</v>
      </c>
      <c r="H1765" s="48">
        <f>IF($B1765&lt;Input!$C$22,"n.m.",IF($B1765=Input!$C$22,100,100*(1+(G1765/INDEX(G$18:G$1845,MATCH(Input!$C$22,$B$18:$B$1845,0))-1))))</f>
        <v>120</v>
      </c>
      <c r="I1765" s="46">
        <f t="shared" si="81"/>
        <v>2.0876826722338038E-3</v>
      </c>
      <c r="J1765" s="50">
        <f>IF($B1765&gt;=Input!$C$22,100,"n.m.")</f>
        <v>100</v>
      </c>
    </row>
    <row r="1766" spans="2:10" x14ac:dyDescent="0.15">
      <c r="B1766" s="33">
        <f t="shared" si="83"/>
        <v>42448</v>
      </c>
      <c r="C1766" s="160">
        <v>179</v>
      </c>
      <c r="D1766" s="44">
        <f>IF($B1766&lt;Input!$C$22,"n.m.",IF($B1766=Input!$C$22,100,100*(1+(C1766/INDEX(C$18:C$1845,MATCH(Input!$C$22,$B$18:$B$1845,0))-1))))</f>
        <v>179</v>
      </c>
      <c r="E1766" s="52">
        <f t="shared" si="82"/>
        <v>5.6179775280897903E-3</v>
      </c>
      <c r="F1766" s="164">
        <v>262019</v>
      </c>
      <c r="G1766" s="163">
        <v>4790</v>
      </c>
      <c r="H1766" s="48">
        <f>IF($B1766&lt;Input!$C$22,"n.m.",IF($B1766=Input!$C$22,100,100*(1+(G1766/INDEX(G$18:G$1845,MATCH(Input!$C$22,$B$18:$B$1845,0))-1))))</f>
        <v>119.75</v>
      </c>
      <c r="I1766" s="46">
        <f t="shared" si="81"/>
        <v>2.0920502092049986E-3</v>
      </c>
      <c r="J1766" s="50">
        <f>IF($B1766&gt;=Input!$C$22,100,"n.m.")</f>
        <v>100</v>
      </c>
    </row>
    <row r="1767" spans="2:10" x14ac:dyDescent="0.15">
      <c r="B1767" s="33">
        <f t="shared" si="83"/>
        <v>42447</v>
      </c>
      <c r="C1767" s="160">
        <v>178</v>
      </c>
      <c r="D1767" s="44">
        <f>IF($B1767&lt;Input!$C$22,"n.m.",IF($B1767=Input!$C$22,100,100*(1+(C1767/INDEX(C$18:C$1845,MATCH(Input!$C$22,$B$18:$B$1845,0))-1))))</f>
        <v>178</v>
      </c>
      <c r="E1767" s="52">
        <f t="shared" si="82"/>
        <v>5.6497175141243527E-3</v>
      </c>
      <c r="F1767" s="164">
        <v>260555</v>
      </c>
      <c r="G1767" s="163">
        <v>4780</v>
      </c>
      <c r="H1767" s="48">
        <f>IF($B1767&lt;Input!$C$22,"n.m.",IF($B1767=Input!$C$22,100,100*(1+(G1767/INDEX(G$18:G$1845,MATCH(Input!$C$22,$B$18:$B$1845,0))-1))))</f>
        <v>119.5</v>
      </c>
      <c r="I1767" s="46">
        <f t="shared" si="81"/>
        <v>2.0964360587001352E-3</v>
      </c>
      <c r="J1767" s="50">
        <f>IF($B1767&gt;=Input!$C$22,100,"n.m.")</f>
        <v>100</v>
      </c>
    </row>
    <row r="1768" spans="2:10" x14ac:dyDescent="0.15">
      <c r="B1768" s="33">
        <f t="shared" si="83"/>
        <v>42446</v>
      </c>
      <c r="C1768" s="160">
        <v>177</v>
      </c>
      <c r="D1768" s="44">
        <f>IF($B1768&lt;Input!$C$22,"n.m.",IF($B1768=Input!$C$22,100,100*(1+(C1768/INDEX(C$18:C$1845,MATCH(Input!$C$22,$B$18:$B$1845,0))-1))))</f>
        <v>177</v>
      </c>
      <c r="E1768" s="52">
        <f t="shared" si="82"/>
        <v>5.6818181818181213E-3</v>
      </c>
      <c r="F1768" s="164">
        <v>412587</v>
      </c>
      <c r="G1768" s="163">
        <v>4770</v>
      </c>
      <c r="H1768" s="48">
        <f>IF($B1768&lt;Input!$C$22,"n.m.",IF($B1768=Input!$C$22,100,100*(1+(G1768/INDEX(G$18:G$1845,MATCH(Input!$C$22,$B$18:$B$1845,0))-1))))</f>
        <v>119.24999999999999</v>
      </c>
      <c r="I1768" s="46">
        <f t="shared" si="81"/>
        <v>2.1008403361344463E-3</v>
      </c>
      <c r="J1768" s="50">
        <f>IF($B1768&gt;=Input!$C$22,100,"n.m.")</f>
        <v>100</v>
      </c>
    </row>
    <row r="1769" spans="2:10" x14ac:dyDescent="0.15">
      <c r="B1769" s="33">
        <f t="shared" si="83"/>
        <v>42445</v>
      </c>
      <c r="C1769" s="160">
        <v>176</v>
      </c>
      <c r="D1769" s="44">
        <f>IF($B1769&lt;Input!$C$22,"n.m.",IF($B1769=Input!$C$22,100,100*(1+(C1769/INDEX(C$18:C$1845,MATCH(Input!$C$22,$B$18:$B$1845,0))-1))))</f>
        <v>176</v>
      </c>
      <c r="E1769" s="52">
        <f t="shared" si="82"/>
        <v>5.7142857142857828E-3</v>
      </c>
      <c r="F1769" s="164">
        <v>461815</v>
      </c>
      <c r="G1769" s="163">
        <v>4760</v>
      </c>
      <c r="H1769" s="48">
        <f>IF($B1769&lt;Input!$C$22,"n.m.",IF($B1769=Input!$C$22,100,100*(1+(G1769/INDEX(G$18:G$1845,MATCH(Input!$C$22,$B$18:$B$1845,0))-1))))</f>
        <v>119</v>
      </c>
      <c r="I1769" s="46">
        <f t="shared" si="81"/>
        <v>2.1052631578948322E-3</v>
      </c>
      <c r="J1769" s="50">
        <f>IF($B1769&gt;=Input!$C$22,100,"n.m.")</f>
        <v>100</v>
      </c>
    </row>
    <row r="1770" spans="2:10" x14ac:dyDescent="0.15">
      <c r="B1770" s="33">
        <f t="shared" si="83"/>
        <v>42444</v>
      </c>
      <c r="C1770" s="160">
        <v>175</v>
      </c>
      <c r="D1770" s="44">
        <f>IF($B1770&lt;Input!$C$22,"n.m.",IF($B1770=Input!$C$22,100,100*(1+(C1770/INDEX(C$18:C$1845,MATCH(Input!$C$22,$B$18:$B$1845,0))-1))))</f>
        <v>175</v>
      </c>
      <c r="E1770" s="52">
        <f t="shared" si="82"/>
        <v>5.7471264367816577E-3</v>
      </c>
      <c r="F1770" s="164">
        <v>496536</v>
      </c>
      <c r="G1770" s="163">
        <v>4750</v>
      </c>
      <c r="H1770" s="48">
        <f>IF($B1770&lt;Input!$C$22,"n.m.",IF($B1770=Input!$C$22,100,100*(1+(G1770/INDEX(G$18:G$1845,MATCH(Input!$C$22,$B$18:$B$1845,0))-1))))</f>
        <v>118.75</v>
      </c>
      <c r="I1770" s="46">
        <f t="shared" si="81"/>
        <v>2.1097046413502962E-3</v>
      </c>
      <c r="J1770" s="50">
        <f>IF($B1770&gt;=Input!$C$22,100,"n.m.")</f>
        <v>100</v>
      </c>
    </row>
    <row r="1771" spans="2:10" x14ac:dyDescent="0.15">
      <c r="B1771" s="33">
        <f t="shared" si="83"/>
        <v>42443</v>
      </c>
      <c r="C1771" s="160">
        <v>174</v>
      </c>
      <c r="D1771" s="44">
        <f>IF($B1771&lt;Input!$C$22,"n.m.",IF($B1771=Input!$C$22,100,100*(1+(C1771/INDEX(C$18:C$1845,MATCH(Input!$C$22,$B$18:$B$1845,0))-1))))</f>
        <v>174</v>
      </c>
      <c r="E1771" s="52">
        <f t="shared" si="82"/>
        <v>5.7803468208093012E-3</v>
      </c>
      <c r="F1771" s="164">
        <v>478447</v>
      </c>
      <c r="G1771" s="163">
        <v>4740</v>
      </c>
      <c r="H1771" s="48">
        <f>IF($B1771&lt;Input!$C$22,"n.m.",IF($B1771=Input!$C$22,100,100*(1+(G1771/INDEX(G$18:G$1845,MATCH(Input!$C$22,$B$18:$B$1845,0))-1))))</f>
        <v>118.5</v>
      </c>
      <c r="I1771" s="46">
        <f t="shared" si="81"/>
        <v>2.1141649048626032E-3</v>
      </c>
      <c r="J1771" s="50">
        <f>IF($B1771&gt;=Input!$C$22,100,"n.m.")</f>
        <v>100</v>
      </c>
    </row>
    <row r="1772" spans="2:10" x14ac:dyDescent="0.15">
      <c r="B1772" s="33">
        <f t="shared" si="83"/>
        <v>42442</v>
      </c>
      <c r="C1772" s="160">
        <v>173</v>
      </c>
      <c r="D1772" s="44">
        <f>IF($B1772&lt;Input!$C$22,"n.m.",IF($B1772=Input!$C$22,100,100*(1+(C1772/INDEX(C$18:C$1845,MATCH(Input!$C$22,$B$18:$B$1845,0))-1))))</f>
        <v>173</v>
      </c>
      <c r="E1772" s="52">
        <f t="shared" si="82"/>
        <v>5.8139534883721034E-3</v>
      </c>
      <c r="F1772" s="164">
        <v>353095</v>
      </c>
      <c r="G1772" s="163">
        <v>4730</v>
      </c>
      <c r="H1772" s="48">
        <f>IF($B1772&lt;Input!$C$22,"n.m.",IF($B1772=Input!$C$22,100,100*(1+(G1772/INDEX(G$18:G$1845,MATCH(Input!$C$22,$B$18:$B$1845,0))-1))))</f>
        <v>118.25000000000001</v>
      </c>
      <c r="I1772" s="46">
        <f t="shared" si="81"/>
        <v>2.1186440677967155E-3</v>
      </c>
      <c r="J1772" s="50">
        <f>IF($B1772&gt;=Input!$C$22,100,"n.m.")</f>
        <v>100</v>
      </c>
    </row>
    <row r="1773" spans="2:10" x14ac:dyDescent="0.15">
      <c r="B1773" s="33">
        <f t="shared" si="83"/>
        <v>42441</v>
      </c>
      <c r="C1773" s="160">
        <v>172</v>
      </c>
      <c r="D1773" s="44">
        <f>IF($B1773&lt;Input!$C$22,"n.m.",IF($B1773=Input!$C$22,100,100*(1+(C1773/INDEX(C$18:C$1845,MATCH(Input!$C$22,$B$18:$B$1845,0))-1))))</f>
        <v>172</v>
      </c>
      <c r="E1773" s="52">
        <f t="shared" si="82"/>
        <v>5.8479532163742132E-3</v>
      </c>
      <c r="F1773" s="164">
        <v>292693</v>
      </c>
      <c r="G1773" s="163">
        <v>4720</v>
      </c>
      <c r="H1773" s="48">
        <f>IF($B1773&lt;Input!$C$22,"n.m.",IF($B1773=Input!$C$22,100,100*(1+(G1773/INDEX(G$18:G$1845,MATCH(Input!$C$22,$B$18:$B$1845,0))-1))))</f>
        <v>118</v>
      </c>
      <c r="I1773" s="46">
        <f t="shared" si="81"/>
        <v>2.1231422505307851E-3</v>
      </c>
      <c r="J1773" s="50">
        <f>IF($B1773&gt;=Input!$C$22,100,"n.m.")</f>
        <v>100</v>
      </c>
    </row>
    <row r="1774" spans="2:10" x14ac:dyDescent="0.15">
      <c r="B1774" s="33">
        <f t="shared" si="83"/>
        <v>42440</v>
      </c>
      <c r="C1774" s="160">
        <v>171</v>
      </c>
      <c r="D1774" s="44">
        <f>IF($B1774&lt;Input!$C$22,"n.m.",IF($B1774=Input!$C$22,100,100*(1+(C1774/INDEX(C$18:C$1845,MATCH(Input!$C$22,$B$18:$B$1845,0))-1))))</f>
        <v>171</v>
      </c>
      <c r="E1774" s="52">
        <f t="shared" si="82"/>
        <v>5.8823529411764497E-3</v>
      </c>
      <c r="F1774" s="164">
        <v>386316</v>
      </c>
      <c r="G1774" s="163">
        <v>4710</v>
      </c>
      <c r="H1774" s="48">
        <f>IF($B1774&lt;Input!$C$22,"n.m.",IF($B1774=Input!$C$22,100,100*(1+(G1774/INDEX(G$18:G$1845,MATCH(Input!$C$22,$B$18:$B$1845,0))-1))))</f>
        <v>117.75</v>
      </c>
      <c r="I1774" s="46">
        <f t="shared" si="81"/>
        <v>2.1276595744681437E-3</v>
      </c>
      <c r="J1774" s="50">
        <f>IF($B1774&gt;=Input!$C$22,100,"n.m.")</f>
        <v>100</v>
      </c>
    </row>
    <row r="1775" spans="2:10" x14ac:dyDescent="0.15">
      <c r="B1775" s="33">
        <f t="shared" si="83"/>
        <v>42439</v>
      </c>
      <c r="C1775" s="160">
        <v>170</v>
      </c>
      <c r="D1775" s="44">
        <f>IF($B1775&lt;Input!$C$22,"n.m.",IF($B1775=Input!$C$22,100,100*(1+(C1775/INDEX(C$18:C$1845,MATCH(Input!$C$22,$B$18:$B$1845,0))-1))))</f>
        <v>170</v>
      </c>
      <c r="E1775" s="52">
        <f t="shared" si="82"/>
        <v>5.9171597633136397E-3</v>
      </c>
      <c r="F1775" s="164">
        <v>381783</v>
      </c>
      <c r="G1775" s="163">
        <v>4700</v>
      </c>
      <c r="H1775" s="48">
        <f>IF($B1775&lt;Input!$C$22,"n.m.",IF($B1775=Input!$C$22,100,100*(1+(G1775/INDEX(G$18:G$1845,MATCH(Input!$C$22,$B$18:$B$1845,0))-1))))</f>
        <v>117.5</v>
      </c>
      <c r="I1775" s="46">
        <f t="shared" si="81"/>
        <v>2.132196162046851E-3</v>
      </c>
      <c r="J1775" s="50">
        <f>IF($B1775&gt;=Input!$C$22,100,"n.m.")</f>
        <v>100</v>
      </c>
    </row>
    <row r="1776" spans="2:10" x14ac:dyDescent="0.15">
      <c r="B1776" s="33">
        <f t="shared" si="83"/>
        <v>42438</v>
      </c>
      <c r="C1776" s="160">
        <v>169</v>
      </c>
      <c r="D1776" s="44">
        <f>IF($B1776&lt;Input!$C$22,"n.m.",IF($B1776=Input!$C$22,100,100*(1+(C1776/INDEX(C$18:C$1845,MATCH(Input!$C$22,$B$18:$B$1845,0))-1))))</f>
        <v>169</v>
      </c>
      <c r="E1776" s="52">
        <f t="shared" si="82"/>
        <v>5.9523809523809312E-3</v>
      </c>
      <c r="F1776" s="164">
        <v>473310</v>
      </c>
      <c r="G1776" s="163">
        <v>4690</v>
      </c>
      <c r="H1776" s="48">
        <f>IF($B1776&lt;Input!$C$22,"n.m.",IF($B1776=Input!$C$22,100,100*(1+(G1776/INDEX(G$18:G$1845,MATCH(Input!$C$22,$B$18:$B$1845,0))-1))))</f>
        <v>117.25000000000001</v>
      </c>
      <c r="I1776" s="46">
        <f t="shared" si="81"/>
        <v>2.1367521367521292E-3</v>
      </c>
      <c r="J1776" s="50">
        <f>IF($B1776&gt;=Input!$C$22,100,"n.m.")</f>
        <v>100</v>
      </c>
    </row>
    <row r="1777" spans="2:10" x14ac:dyDescent="0.15">
      <c r="B1777" s="33">
        <f t="shared" si="83"/>
        <v>42437</v>
      </c>
      <c r="C1777" s="160">
        <v>168</v>
      </c>
      <c r="D1777" s="44">
        <f>IF($B1777&lt;Input!$C$22,"n.m.",IF($B1777=Input!$C$22,100,100*(1+(C1777/INDEX(C$18:C$1845,MATCH(Input!$C$22,$B$18:$B$1845,0))-1))))</f>
        <v>168</v>
      </c>
      <c r="E1777" s="52">
        <f t="shared" si="82"/>
        <v>5.9880239520957446E-3</v>
      </c>
      <c r="F1777" s="164">
        <v>492662</v>
      </c>
      <c r="G1777" s="163">
        <v>4680</v>
      </c>
      <c r="H1777" s="48">
        <f>IF($B1777&lt;Input!$C$22,"n.m.",IF($B1777=Input!$C$22,100,100*(1+(G1777/INDEX(G$18:G$1845,MATCH(Input!$C$22,$B$18:$B$1845,0))-1))))</f>
        <v>117</v>
      </c>
      <c r="I1777" s="46">
        <f t="shared" si="81"/>
        <v>2.1413276231263545E-3</v>
      </c>
      <c r="J1777" s="50">
        <f>IF($B1777&gt;=Input!$C$22,100,"n.m.")</f>
        <v>100</v>
      </c>
    </row>
    <row r="1778" spans="2:10" x14ac:dyDescent="0.15">
      <c r="B1778" s="33">
        <f t="shared" si="83"/>
        <v>42436</v>
      </c>
      <c r="C1778" s="160">
        <v>167</v>
      </c>
      <c r="D1778" s="44">
        <f>IF($B1778&lt;Input!$C$22,"n.m.",IF($B1778=Input!$C$22,100,100*(1+(C1778/INDEX(C$18:C$1845,MATCH(Input!$C$22,$B$18:$B$1845,0))-1))))</f>
        <v>167</v>
      </c>
      <c r="E1778" s="52">
        <f t="shared" si="82"/>
        <v>6.0240963855422436E-3</v>
      </c>
      <c r="F1778" s="164">
        <v>350852</v>
      </c>
      <c r="G1778" s="163">
        <v>4670</v>
      </c>
      <c r="H1778" s="48">
        <f>IF($B1778&lt;Input!$C$22,"n.m.",IF($B1778=Input!$C$22,100,100*(1+(G1778/INDEX(G$18:G$1845,MATCH(Input!$C$22,$B$18:$B$1845,0))-1))))</f>
        <v>116.75</v>
      </c>
      <c r="I1778" s="46">
        <f t="shared" si="81"/>
        <v>2.1459227467810482E-3</v>
      </c>
      <c r="J1778" s="50">
        <f>IF($B1778&gt;=Input!$C$22,100,"n.m.")</f>
        <v>100</v>
      </c>
    </row>
    <row r="1779" spans="2:10" x14ac:dyDescent="0.15">
      <c r="B1779" s="33">
        <f t="shared" si="83"/>
        <v>42435</v>
      </c>
      <c r="C1779" s="160">
        <v>166</v>
      </c>
      <c r="D1779" s="44">
        <f>IF($B1779&lt;Input!$C$22,"n.m.",IF($B1779=Input!$C$22,100,100*(1+(C1779/INDEX(C$18:C$1845,MATCH(Input!$C$22,$B$18:$B$1845,0))-1))))</f>
        <v>166</v>
      </c>
      <c r="E1779" s="52">
        <f t="shared" si="82"/>
        <v>6.0606060606060996E-3</v>
      </c>
      <c r="F1779" s="164">
        <v>322827</v>
      </c>
      <c r="G1779" s="163">
        <v>4660</v>
      </c>
      <c r="H1779" s="48">
        <f>IF($B1779&lt;Input!$C$22,"n.m.",IF($B1779=Input!$C$22,100,100*(1+(G1779/INDEX(G$18:G$1845,MATCH(Input!$C$22,$B$18:$B$1845,0))-1))))</f>
        <v>116.5</v>
      </c>
      <c r="I1779" s="46">
        <f t="shared" si="81"/>
        <v>2.1505376344086446E-3</v>
      </c>
      <c r="J1779" s="50">
        <f>IF($B1779&gt;=Input!$C$22,100,"n.m.")</f>
        <v>100</v>
      </c>
    </row>
    <row r="1780" spans="2:10" x14ac:dyDescent="0.15">
      <c r="B1780" s="33">
        <f t="shared" si="83"/>
        <v>42434</v>
      </c>
      <c r="C1780" s="160">
        <v>165</v>
      </c>
      <c r="D1780" s="44">
        <f>IF($B1780&lt;Input!$C$22,"n.m.",IF($B1780=Input!$C$22,100,100*(1+(C1780/INDEX(C$18:C$1845,MATCH(Input!$C$22,$B$18:$B$1845,0))-1))))</f>
        <v>165</v>
      </c>
      <c r="E1780" s="52">
        <f t="shared" si="82"/>
        <v>6.0975609756097615E-3</v>
      </c>
      <c r="F1780" s="164">
        <v>419920</v>
      </c>
      <c r="G1780" s="163">
        <v>4650</v>
      </c>
      <c r="H1780" s="48">
        <f>IF($B1780&lt;Input!$C$22,"n.m.",IF($B1780=Input!$C$22,100,100*(1+(G1780/INDEX(G$18:G$1845,MATCH(Input!$C$22,$B$18:$B$1845,0))-1))))</f>
        <v>116.25000000000001</v>
      </c>
      <c r="I1780" s="46">
        <f t="shared" si="81"/>
        <v>2.1551724137931494E-3</v>
      </c>
      <c r="J1780" s="50">
        <f>IF($B1780&gt;=Input!$C$22,100,"n.m.")</f>
        <v>100</v>
      </c>
    </row>
    <row r="1781" spans="2:10" x14ac:dyDescent="0.15">
      <c r="B1781" s="33">
        <f t="shared" si="83"/>
        <v>42433</v>
      </c>
      <c r="C1781" s="160">
        <v>164</v>
      </c>
      <c r="D1781" s="44">
        <f>IF($B1781&lt;Input!$C$22,"n.m.",IF($B1781=Input!$C$22,100,100*(1+(C1781/INDEX(C$18:C$1845,MATCH(Input!$C$22,$B$18:$B$1845,0))-1))))</f>
        <v>164</v>
      </c>
      <c r="E1781" s="52">
        <f t="shared" si="82"/>
        <v>6.1349693251533388E-3</v>
      </c>
      <c r="F1781" s="164">
        <v>241660</v>
      </c>
      <c r="G1781" s="163">
        <v>4640</v>
      </c>
      <c r="H1781" s="48">
        <f>IF($B1781&lt;Input!$C$22,"n.m.",IF($B1781=Input!$C$22,100,100*(1+(G1781/INDEX(G$18:G$1845,MATCH(Input!$C$22,$B$18:$B$1845,0))-1))))</f>
        <v>115.99999999999999</v>
      </c>
      <c r="I1781" s="46">
        <f t="shared" si="81"/>
        <v>2.1598272138227959E-3</v>
      </c>
      <c r="J1781" s="50">
        <f>IF($B1781&gt;=Input!$C$22,100,"n.m.")</f>
        <v>100</v>
      </c>
    </row>
    <row r="1782" spans="2:10" x14ac:dyDescent="0.15">
      <c r="B1782" s="33">
        <f t="shared" si="83"/>
        <v>42432</v>
      </c>
      <c r="C1782" s="160">
        <v>163</v>
      </c>
      <c r="D1782" s="44">
        <f>IF($B1782&lt;Input!$C$22,"n.m.",IF($B1782=Input!$C$22,100,100*(1+(C1782/INDEX(C$18:C$1845,MATCH(Input!$C$22,$B$18:$B$1845,0))-1))))</f>
        <v>163</v>
      </c>
      <c r="E1782" s="52">
        <f t="shared" si="82"/>
        <v>6.1728395061728669E-3</v>
      </c>
      <c r="F1782" s="164">
        <v>264993</v>
      </c>
      <c r="G1782" s="163">
        <v>4630</v>
      </c>
      <c r="H1782" s="48">
        <f>IF($B1782&lt;Input!$C$22,"n.m.",IF($B1782=Input!$C$22,100,100*(1+(G1782/INDEX(G$18:G$1845,MATCH(Input!$C$22,$B$18:$B$1845,0))-1))))</f>
        <v>115.75</v>
      </c>
      <c r="I1782" s="46">
        <f t="shared" si="81"/>
        <v>2.1645021645022577E-3</v>
      </c>
      <c r="J1782" s="50">
        <f>IF($B1782&gt;=Input!$C$22,100,"n.m.")</f>
        <v>100</v>
      </c>
    </row>
    <row r="1783" spans="2:10" x14ac:dyDescent="0.15">
      <c r="B1783" s="33">
        <f t="shared" si="83"/>
        <v>42431</v>
      </c>
      <c r="C1783" s="160">
        <v>162</v>
      </c>
      <c r="D1783" s="44">
        <f>IF($B1783&lt;Input!$C$22,"n.m.",IF($B1783=Input!$C$22,100,100*(1+(C1783/INDEX(C$18:C$1845,MATCH(Input!$C$22,$B$18:$B$1845,0))-1))))</f>
        <v>162</v>
      </c>
      <c r="E1783" s="52">
        <f t="shared" si="82"/>
        <v>6.2111801242235032E-3</v>
      </c>
      <c r="F1783" s="164">
        <v>288528</v>
      </c>
      <c r="G1783" s="163">
        <v>4620</v>
      </c>
      <c r="H1783" s="48">
        <f>IF($B1783&lt;Input!$C$22,"n.m.",IF($B1783=Input!$C$22,100,100*(1+(G1783/INDEX(G$18:G$1845,MATCH(Input!$C$22,$B$18:$B$1845,0))-1))))</f>
        <v>115.5</v>
      </c>
      <c r="I1783" s="46">
        <f t="shared" si="81"/>
        <v>2.1691973969630851E-3</v>
      </c>
      <c r="J1783" s="50">
        <f>IF($B1783&gt;=Input!$C$22,100,"n.m.")</f>
        <v>100</v>
      </c>
    </row>
    <row r="1784" spans="2:10" x14ac:dyDescent="0.15">
      <c r="B1784" s="33">
        <f t="shared" si="83"/>
        <v>42430</v>
      </c>
      <c r="C1784" s="160">
        <v>161</v>
      </c>
      <c r="D1784" s="44">
        <f>IF($B1784&lt;Input!$C$22,"n.m.",IF($B1784=Input!$C$22,100,100*(1+(C1784/INDEX(C$18:C$1845,MATCH(Input!$C$22,$B$18:$B$1845,0))-1))))</f>
        <v>161</v>
      </c>
      <c r="E1784" s="52">
        <f t="shared" si="82"/>
        <v>6.2500000000000888E-3</v>
      </c>
      <c r="F1784" s="164">
        <v>341344</v>
      </c>
      <c r="G1784" s="163">
        <v>4610</v>
      </c>
      <c r="H1784" s="48">
        <f>IF($B1784&lt;Input!$C$22,"n.m.",IF($B1784=Input!$C$22,100,100*(1+(G1784/INDEX(G$18:G$1845,MATCH(Input!$C$22,$B$18:$B$1845,0))-1))))</f>
        <v>115.25000000000001</v>
      </c>
      <c r="I1784" s="46">
        <f t="shared" si="81"/>
        <v>2.1739130434783593E-3</v>
      </c>
      <c r="J1784" s="50">
        <f>IF($B1784&gt;=Input!$C$22,100,"n.m.")</f>
        <v>100</v>
      </c>
    </row>
    <row r="1785" spans="2:10" x14ac:dyDescent="0.15">
      <c r="B1785" s="33">
        <f t="shared" si="83"/>
        <v>42429</v>
      </c>
      <c r="C1785" s="160">
        <v>160</v>
      </c>
      <c r="D1785" s="44">
        <f>IF($B1785&lt;Input!$C$22,"n.m.",IF($B1785=Input!$C$22,100,100*(1+(C1785/INDEX(C$18:C$1845,MATCH(Input!$C$22,$B$18:$B$1845,0))-1))))</f>
        <v>160</v>
      </c>
      <c r="E1785" s="52">
        <f t="shared" si="82"/>
        <v>6.2893081761006275E-3</v>
      </c>
      <c r="F1785" s="164">
        <v>339307</v>
      </c>
      <c r="G1785" s="163">
        <v>4600</v>
      </c>
      <c r="H1785" s="48">
        <f>IF($B1785&lt;Input!$C$22,"n.m.",IF($B1785=Input!$C$22,100,100*(1+(G1785/INDEX(G$18:G$1845,MATCH(Input!$C$22,$B$18:$B$1845,0))-1))))</f>
        <v>114.99999999999999</v>
      </c>
      <c r="I1785" s="46">
        <f t="shared" si="81"/>
        <v>2.1786492374726851E-3</v>
      </c>
      <c r="J1785" s="50">
        <f>IF($B1785&gt;=Input!$C$22,100,"n.m.")</f>
        <v>100</v>
      </c>
    </row>
    <row r="1786" spans="2:10" x14ac:dyDescent="0.15">
      <c r="B1786" s="33">
        <f t="shared" si="83"/>
        <v>42428</v>
      </c>
      <c r="C1786" s="160">
        <v>159</v>
      </c>
      <c r="D1786" s="44">
        <f>IF($B1786&lt;Input!$C$22,"n.m.",IF($B1786=Input!$C$22,100,100*(1+(C1786/INDEX(C$18:C$1845,MATCH(Input!$C$22,$B$18:$B$1845,0))-1))))</f>
        <v>159</v>
      </c>
      <c r="E1786" s="52">
        <f t="shared" si="82"/>
        <v>6.3291139240506666E-3</v>
      </c>
      <c r="F1786" s="164">
        <v>460022</v>
      </c>
      <c r="G1786" s="163">
        <v>4590</v>
      </c>
      <c r="H1786" s="48">
        <f>IF($B1786&lt;Input!$C$22,"n.m.",IF($B1786=Input!$C$22,100,100*(1+(G1786/INDEX(G$18:G$1845,MATCH(Input!$C$22,$B$18:$B$1845,0))-1))))</f>
        <v>114.75</v>
      </c>
      <c r="I1786" s="46">
        <f t="shared" si="81"/>
        <v>2.1834061135370675E-3</v>
      </c>
      <c r="J1786" s="50">
        <f>IF($B1786&gt;=Input!$C$22,100,"n.m.")</f>
        <v>100</v>
      </c>
    </row>
    <row r="1787" spans="2:10" x14ac:dyDescent="0.15">
      <c r="B1787" s="33">
        <f t="shared" si="83"/>
        <v>42427</v>
      </c>
      <c r="C1787" s="160">
        <v>158</v>
      </c>
      <c r="D1787" s="44">
        <f>IF($B1787&lt;Input!$C$22,"n.m.",IF($B1787=Input!$C$22,100,100*(1+(C1787/INDEX(C$18:C$1845,MATCH(Input!$C$22,$B$18:$B$1845,0))-1))))</f>
        <v>158</v>
      </c>
      <c r="E1787" s="52">
        <f t="shared" si="82"/>
        <v>6.3694267515923553E-3</v>
      </c>
      <c r="F1787" s="164">
        <v>433142</v>
      </c>
      <c r="G1787" s="163">
        <v>4580</v>
      </c>
      <c r="H1787" s="48">
        <f>IF($B1787&lt;Input!$C$22,"n.m.",IF($B1787=Input!$C$22,100,100*(1+(G1787/INDEX(G$18:G$1845,MATCH(Input!$C$22,$B$18:$B$1845,0))-1))))</f>
        <v>114.5</v>
      </c>
      <c r="I1787" s="46">
        <f t="shared" si="81"/>
        <v>2.1881838074397919E-3</v>
      </c>
      <c r="J1787" s="50">
        <f>IF($B1787&gt;=Input!$C$22,100,"n.m.")</f>
        <v>100</v>
      </c>
    </row>
    <row r="1788" spans="2:10" x14ac:dyDescent="0.15">
      <c r="B1788" s="33">
        <f t="shared" si="83"/>
        <v>42426</v>
      </c>
      <c r="C1788" s="160">
        <v>157</v>
      </c>
      <c r="D1788" s="44">
        <f>IF($B1788&lt;Input!$C$22,"n.m.",IF($B1788=Input!$C$22,100,100*(1+(C1788/INDEX(C$18:C$1845,MATCH(Input!$C$22,$B$18:$B$1845,0))-1))))</f>
        <v>157</v>
      </c>
      <c r="E1788" s="52">
        <f t="shared" si="82"/>
        <v>6.4102564102563875E-3</v>
      </c>
      <c r="F1788" s="164">
        <v>431341</v>
      </c>
      <c r="G1788" s="163">
        <v>4570</v>
      </c>
      <c r="H1788" s="48">
        <f>IF($B1788&lt;Input!$C$22,"n.m.",IF($B1788=Input!$C$22,100,100*(1+(G1788/INDEX(G$18:G$1845,MATCH(Input!$C$22,$B$18:$B$1845,0))-1))))</f>
        <v>114.25</v>
      </c>
      <c r="I1788" s="46">
        <f t="shared" si="81"/>
        <v>2.1929824561404132E-3</v>
      </c>
      <c r="J1788" s="50">
        <f>IF($B1788&gt;=Input!$C$22,100,"n.m.")</f>
        <v>100</v>
      </c>
    </row>
    <row r="1789" spans="2:10" x14ac:dyDescent="0.15">
      <c r="B1789" s="33">
        <f t="shared" si="83"/>
        <v>42425</v>
      </c>
      <c r="C1789" s="160">
        <v>156</v>
      </c>
      <c r="D1789" s="44">
        <f>IF($B1789&lt;Input!$C$22,"n.m.",IF($B1789=Input!$C$22,100,100*(1+(C1789/INDEX(C$18:C$1845,MATCH(Input!$C$22,$B$18:$B$1845,0))-1))))</f>
        <v>156</v>
      </c>
      <c r="E1789" s="52">
        <f t="shared" si="82"/>
        <v>6.4516129032257119E-3</v>
      </c>
      <c r="F1789" s="164">
        <v>238820</v>
      </c>
      <c r="G1789" s="163">
        <v>4560</v>
      </c>
      <c r="H1789" s="48">
        <f>IF($B1789&lt;Input!$C$22,"n.m.",IF($B1789=Input!$C$22,100,100*(1+(G1789/INDEX(G$18:G$1845,MATCH(Input!$C$22,$B$18:$B$1845,0))-1))))</f>
        <v>113.99999999999999</v>
      </c>
      <c r="I1789" s="46">
        <f t="shared" si="81"/>
        <v>2.19780219780219E-3</v>
      </c>
      <c r="J1789" s="50">
        <f>IF($B1789&gt;=Input!$C$22,100,"n.m.")</f>
        <v>100</v>
      </c>
    </row>
    <row r="1790" spans="2:10" x14ac:dyDescent="0.15">
      <c r="B1790" s="33">
        <f t="shared" si="83"/>
        <v>42424</v>
      </c>
      <c r="C1790" s="160">
        <v>155</v>
      </c>
      <c r="D1790" s="44">
        <f>IF($B1790&lt;Input!$C$22,"n.m.",IF($B1790=Input!$C$22,100,100*(1+(C1790/INDEX(C$18:C$1845,MATCH(Input!$C$22,$B$18:$B$1845,0))-1))))</f>
        <v>155</v>
      </c>
      <c r="E1790" s="52">
        <f t="shared" si="82"/>
        <v>6.4935064935065512E-3</v>
      </c>
      <c r="F1790" s="164">
        <v>245402</v>
      </c>
      <c r="G1790" s="163">
        <v>4550</v>
      </c>
      <c r="H1790" s="48">
        <f>IF($B1790&lt;Input!$C$22,"n.m.",IF($B1790=Input!$C$22,100,100*(1+(G1790/INDEX(G$18:G$1845,MATCH(Input!$C$22,$B$18:$B$1845,0))-1))))</f>
        <v>113.75</v>
      </c>
      <c r="I1790" s="46">
        <f t="shared" si="81"/>
        <v>2.2026431718060735E-3</v>
      </c>
      <c r="J1790" s="50">
        <f>IF($B1790&gt;=Input!$C$22,100,"n.m.")</f>
        <v>100</v>
      </c>
    </row>
    <row r="1791" spans="2:10" x14ac:dyDescent="0.15">
      <c r="B1791" s="33">
        <f t="shared" si="83"/>
        <v>42423</v>
      </c>
      <c r="C1791" s="160">
        <v>154</v>
      </c>
      <c r="D1791" s="44">
        <f>IF($B1791&lt;Input!$C$22,"n.m.",IF($B1791=Input!$C$22,100,100*(1+(C1791/INDEX(C$18:C$1845,MATCH(Input!$C$22,$B$18:$B$1845,0))-1))))</f>
        <v>154</v>
      </c>
      <c r="E1791" s="52">
        <f t="shared" si="82"/>
        <v>6.5359477124182774E-3</v>
      </c>
      <c r="F1791" s="164">
        <v>478948</v>
      </c>
      <c r="G1791" s="163">
        <v>4540</v>
      </c>
      <c r="H1791" s="48">
        <f>IF($B1791&lt;Input!$C$22,"n.m.",IF($B1791=Input!$C$22,100,100*(1+(G1791/INDEX(G$18:G$1845,MATCH(Input!$C$22,$B$18:$B$1845,0))-1))))</f>
        <v>113.5</v>
      </c>
      <c r="I1791" s="46">
        <f t="shared" si="81"/>
        <v>2.2075055187638082E-3</v>
      </c>
      <c r="J1791" s="50">
        <f>IF($B1791&gt;=Input!$C$22,100,"n.m.")</f>
        <v>100</v>
      </c>
    </row>
    <row r="1792" spans="2:10" x14ac:dyDescent="0.15">
      <c r="B1792" s="33">
        <f t="shared" si="83"/>
        <v>42422</v>
      </c>
      <c r="C1792" s="160">
        <v>153</v>
      </c>
      <c r="D1792" s="44">
        <f>IF($B1792&lt;Input!$C$22,"n.m.",IF($B1792=Input!$C$22,100,100*(1+(C1792/INDEX(C$18:C$1845,MATCH(Input!$C$22,$B$18:$B$1845,0))-1))))</f>
        <v>153</v>
      </c>
      <c r="E1792" s="52">
        <f t="shared" si="82"/>
        <v>6.5789473684210176E-3</v>
      </c>
      <c r="F1792" s="164">
        <v>436881</v>
      </c>
      <c r="G1792" s="163">
        <v>4530</v>
      </c>
      <c r="H1792" s="48">
        <f>IF($B1792&lt;Input!$C$22,"n.m.",IF($B1792=Input!$C$22,100,100*(1+(G1792/INDEX(G$18:G$1845,MATCH(Input!$C$22,$B$18:$B$1845,0))-1))))</f>
        <v>113.25</v>
      </c>
      <c r="I1792" s="46">
        <f t="shared" si="81"/>
        <v>2.2123893805310324E-3</v>
      </c>
      <c r="J1792" s="50">
        <f>IF($B1792&gt;=Input!$C$22,100,"n.m.")</f>
        <v>100</v>
      </c>
    </row>
    <row r="1793" spans="2:10" x14ac:dyDescent="0.15">
      <c r="B1793" s="33">
        <f t="shared" si="83"/>
        <v>42421</v>
      </c>
      <c r="C1793" s="160">
        <v>152</v>
      </c>
      <c r="D1793" s="44">
        <f>IF($B1793&lt;Input!$C$22,"n.m.",IF($B1793=Input!$C$22,100,100*(1+(C1793/INDEX(C$18:C$1845,MATCH(Input!$C$22,$B$18:$B$1845,0))-1))))</f>
        <v>152</v>
      </c>
      <c r="E1793" s="52">
        <f t="shared" si="82"/>
        <v>6.6225165562914245E-3</v>
      </c>
      <c r="F1793" s="164">
        <v>381759</v>
      </c>
      <c r="G1793" s="163">
        <v>4520</v>
      </c>
      <c r="H1793" s="48">
        <f>IF($B1793&lt;Input!$C$22,"n.m.",IF($B1793=Input!$C$22,100,100*(1+(G1793/INDEX(G$18:G$1845,MATCH(Input!$C$22,$B$18:$B$1845,0))-1))))</f>
        <v>112.99999999999999</v>
      </c>
      <c r="I1793" s="46">
        <f t="shared" si="81"/>
        <v>2.2172949002217113E-3</v>
      </c>
      <c r="J1793" s="50">
        <f>IF($B1793&gt;=Input!$C$22,100,"n.m.")</f>
        <v>100</v>
      </c>
    </row>
    <row r="1794" spans="2:10" x14ac:dyDescent="0.15">
      <c r="B1794" s="33">
        <f t="shared" si="83"/>
        <v>42420</v>
      </c>
      <c r="C1794" s="160">
        <v>151</v>
      </c>
      <c r="D1794" s="44">
        <f>IF($B1794&lt;Input!$C$22,"n.m.",IF($B1794=Input!$C$22,100,100*(1+(C1794/INDEX(C$18:C$1845,MATCH(Input!$C$22,$B$18:$B$1845,0))-1))))</f>
        <v>151</v>
      </c>
      <c r="E1794" s="52">
        <f t="shared" si="82"/>
        <v>6.6666666666665986E-3</v>
      </c>
      <c r="F1794" s="164">
        <v>439766</v>
      </c>
      <c r="G1794" s="163">
        <v>4510</v>
      </c>
      <c r="H1794" s="48">
        <f>IF($B1794&lt;Input!$C$22,"n.m.",IF($B1794=Input!$C$22,100,100*(1+(G1794/INDEX(G$18:G$1845,MATCH(Input!$C$22,$B$18:$B$1845,0))-1))))</f>
        <v>112.75</v>
      </c>
      <c r="I1794" s="46">
        <f t="shared" si="81"/>
        <v>2.2222222222221255E-3</v>
      </c>
      <c r="J1794" s="50">
        <f>IF($B1794&gt;=Input!$C$22,100,"n.m.")</f>
        <v>100</v>
      </c>
    </row>
    <row r="1795" spans="2:10" x14ac:dyDescent="0.15">
      <c r="B1795" s="33">
        <f t="shared" si="83"/>
        <v>42419</v>
      </c>
      <c r="C1795" s="160">
        <v>150</v>
      </c>
      <c r="D1795" s="44">
        <f>IF($B1795&lt;Input!$C$22,"n.m.",IF($B1795=Input!$C$22,100,100*(1+(C1795/INDEX(C$18:C$1845,MATCH(Input!$C$22,$B$18:$B$1845,0))-1))))</f>
        <v>150</v>
      </c>
      <c r="E1795" s="52">
        <f t="shared" si="82"/>
        <v>6.7114093959732557E-3</v>
      </c>
      <c r="F1795" s="164">
        <v>419203</v>
      </c>
      <c r="G1795" s="163">
        <v>4500</v>
      </c>
      <c r="H1795" s="48">
        <f>IF($B1795&lt;Input!$C$22,"n.m.",IF($B1795=Input!$C$22,100,100*(1+(G1795/INDEX(G$18:G$1845,MATCH(Input!$C$22,$B$18:$B$1845,0))-1))))</f>
        <v>112.5</v>
      </c>
      <c r="I1795" s="46">
        <f t="shared" si="81"/>
        <v>2.2271714922048602E-3</v>
      </c>
      <c r="J1795" s="50">
        <f>IF($B1795&gt;=Input!$C$22,100,"n.m.")</f>
        <v>100</v>
      </c>
    </row>
    <row r="1796" spans="2:10" x14ac:dyDescent="0.15">
      <c r="B1796" s="33">
        <f t="shared" si="83"/>
        <v>42418</v>
      </c>
      <c r="C1796" s="160">
        <v>149</v>
      </c>
      <c r="D1796" s="44">
        <f>IF($B1796&lt;Input!$C$22,"n.m.",IF($B1796=Input!$C$22,100,100*(1+(C1796/INDEX(C$18:C$1845,MATCH(Input!$C$22,$B$18:$B$1845,0))-1))))</f>
        <v>149</v>
      </c>
      <c r="E1796" s="52">
        <f t="shared" si="82"/>
        <v>6.7567567567567988E-3</v>
      </c>
      <c r="F1796" s="164">
        <v>419434</v>
      </c>
      <c r="G1796" s="163">
        <v>4490</v>
      </c>
      <c r="H1796" s="48">
        <f>IF($B1796&lt;Input!$C$22,"n.m.",IF($B1796=Input!$C$22,100,100*(1+(G1796/INDEX(G$18:G$1845,MATCH(Input!$C$22,$B$18:$B$1845,0))-1))))</f>
        <v>112.25</v>
      </c>
      <c r="I1796" s="46">
        <f t="shared" si="81"/>
        <v>2.2321428571427937E-3</v>
      </c>
      <c r="J1796" s="50">
        <f>IF($B1796&gt;=Input!$C$22,100,"n.m.")</f>
        <v>100</v>
      </c>
    </row>
    <row r="1797" spans="2:10" x14ac:dyDescent="0.15">
      <c r="B1797" s="33">
        <f t="shared" si="83"/>
        <v>42417</v>
      </c>
      <c r="C1797" s="160">
        <v>148</v>
      </c>
      <c r="D1797" s="44">
        <f>IF($B1797&lt;Input!$C$22,"n.m.",IF($B1797=Input!$C$22,100,100*(1+(C1797/INDEX(C$18:C$1845,MATCH(Input!$C$22,$B$18:$B$1845,0))-1))))</f>
        <v>148</v>
      </c>
      <c r="E1797" s="52">
        <f t="shared" si="82"/>
        <v>6.8027210884353817E-3</v>
      </c>
      <c r="F1797" s="164">
        <v>441037</v>
      </c>
      <c r="G1797" s="163">
        <v>4480</v>
      </c>
      <c r="H1797" s="48">
        <f>IF($B1797&lt;Input!$C$22,"n.m.",IF($B1797=Input!$C$22,100,100*(1+(G1797/INDEX(G$18:G$1845,MATCH(Input!$C$22,$B$18:$B$1845,0))-1))))</f>
        <v>112.00000000000001</v>
      </c>
      <c r="I1797" s="46">
        <f t="shared" si="81"/>
        <v>2.2371364653244186E-3</v>
      </c>
      <c r="J1797" s="50">
        <f>IF($B1797&gt;=Input!$C$22,100,"n.m.")</f>
        <v>100</v>
      </c>
    </row>
    <row r="1798" spans="2:10" x14ac:dyDescent="0.15">
      <c r="B1798" s="33">
        <f t="shared" si="83"/>
        <v>42416</v>
      </c>
      <c r="C1798" s="160">
        <v>147</v>
      </c>
      <c r="D1798" s="44">
        <f>IF($B1798&lt;Input!$C$22,"n.m.",IF($B1798=Input!$C$22,100,100*(1+(C1798/INDEX(C$18:C$1845,MATCH(Input!$C$22,$B$18:$B$1845,0))-1))))</f>
        <v>147</v>
      </c>
      <c r="E1798" s="52">
        <f t="shared" si="82"/>
        <v>6.8493150684931781E-3</v>
      </c>
      <c r="F1798" s="164">
        <v>461225</v>
      </c>
      <c r="G1798" s="163">
        <v>4470</v>
      </c>
      <c r="H1798" s="48">
        <f>IF($B1798&lt;Input!$C$22,"n.m.",IF($B1798=Input!$C$22,100,100*(1+(G1798/INDEX(G$18:G$1845,MATCH(Input!$C$22,$B$18:$B$1845,0))-1))))</f>
        <v>111.75</v>
      </c>
      <c r="I1798" s="46">
        <f t="shared" si="81"/>
        <v>2.2421524663676085E-3</v>
      </c>
      <c r="J1798" s="50">
        <f>IF($B1798&gt;=Input!$C$22,100,"n.m.")</f>
        <v>100</v>
      </c>
    </row>
    <row r="1799" spans="2:10" x14ac:dyDescent="0.15">
      <c r="B1799" s="33">
        <f t="shared" si="83"/>
        <v>42415</v>
      </c>
      <c r="C1799" s="160">
        <v>146</v>
      </c>
      <c r="D1799" s="44">
        <f>IF($B1799&lt;Input!$C$22,"n.m.",IF($B1799=Input!$C$22,100,100*(1+(C1799/INDEX(C$18:C$1845,MATCH(Input!$C$22,$B$18:$B$1845,0))-1))))</f>
        <v>146</v>
      </c>
      <c r="E1799" s="52">
        <f t="shared" si="82"/>
        <v>6.8965517241379448E-3</v>
      </c>
      <c r="F1799" s="164">
        <v>406924</v>
      </c>
      <c r="G1799" s="163">
        <v>4460</v>
      </c>
      <c r="H1799" s="48">
        <f>IF($B1799&lt;Input!$C$22,"n.m.",IF($B1799=Input!$C$22,100,100*(1+(G1799/INDEX(G$18:G$1845,MATCH(Input!$C$22,$B$18:$B$1845,0))-1))))</f>
        <v>111.5</v>
      </c>
      <c r="I1799" s="46">
        <f t="shared" si="81"/>
        <v>2.2471910112360494E-3</v>
      </c>
      <c r="J1799" s="50">
        <f>IF($B1799&gt;=Input!$C$22,100,"n.m.")</f>
        <v>100</v>
      </c>
    </row>
    <row r="1800" spans="2:10" x14ac:dyDescent="0.15">
      <c r="B1800" s="33">
        <f t="shared" si="83"/>
        <v>42414</v>
      </c>
      <c r="C1800" s="160">
        <v>145</v>
      </c>
      <c r="D1800" s="44">
        <f>IF($B1800&lt;Input!$C$22,"n.m.",IF($B1800=Input!$C$22,100,100*(1+(C1800/INDEX(C$18:C$1845,MATCH(Input!$C$22,$B$18:$B$1845,0))-1))))</f>
        <v>145</v>
      </c>
      <c r="E1800" s="52">
        <f t="shared" si="82"/>
        <v>6.9444444444444198E-3</v>
      </c>
      <c r="F1800" s="164">
        <v>307335</v>
      </c>
      <c r="G1800" s="163">
        <v>4450</v>
      </c>
      <c r="H1800" s="48">
        <f>IF($B1800&lt;Input!$C$22,"n.m.",IF($B1800=Input!$C$22,100,100*(1+(G1800/INDEX(G$18:G$1845,MATCH(Input!$C$22,$B$18:$B$1845,0))-1))))</f>
        <v>111.25</v>
      </c>
      <c r="I1800" s="46">
        <f t="shared" si="81"/>
        <v>2.2522522522523403E-3</v>
      </c>
      <c r="J1800" s="50">
        <f>IF($B1800&gt;=Input!$C$22,100,"n.m.")</f>
        <v>100</v>
      </c>
    </row>
    <row r="1801" spans="2:10" x14ac:dyDescent="0.15">
      <c r="B1801" s="33">
        <f t="shared" si="83"/>
        <v>42413</v>
      </c>
      <c r="C1801" s="160">
        <v>144</v>
      </c>
      <c r="D1801" s="44">
        <f>IF($B1801&lt;Input!$C$22,"n.m.",IF($B1801=Input!$C$22,100,100*(1+(C1801/INDEX(C$18:C$1845,MATCH(Input!$C$22,$B$18:$B$1845,0))-1))))</f>
        <v>144</v>
      </c>
      <c r="E1801" s="52">
        <f t="shared" si="82"/>
        <v>6.9930069930070893E-3</v>
      </c>
      <c r="F1801" s="164">
        <v>236386</v>
      </c>
      <c r="G1801" s="163">
        <v>4440</v>
      </c>
      <c r="H1801" s="48">
        <f>IF($B1801&lt;Input!$C$22,"n.m.",IF($B1801=Input!$C$22,100,100*(1+(G1801/INDEX(G$18:G$1845,MATCH(Input!$C$22,$B$18:$B$1845,0))-1))))</f>
        <v>111.00000000000001</v>
      </c>
      <c r="I1801" s="46">
        <f t="shared" si="81"/>
        <v>2.2573363431150906E-3</v>
      </c>
      <c r="J1801" s="50">
        <f>IF($B1801&gt;=Input!$C$22,100,"n.m.")</f>
        <v>100</v>
      </c>
    </row>
    <row r="1802" spans="2:10" x14ac:dyDescent="0.15">
      <c r="B1802" s="33">
        <f t="shared" si="83"/>
        <v>42412</v>
      </c>
      <c r="C1802" s="160">
        <v>143</v>
      </c>
      <c r="D1802" s="44">
        <f>IF($B1802&lt;Input!$C$22,"n.m.",IF($B1802=Input!$C$22,100,100*(1+(C1802/INDEX(C$18:C$1845,MATCH(Input!$C$22,$B$18:$B$1845,0))-1))))</f>
        <v>143</v>
      </c>
      <c r="E1802" s="52">
        <f t="shared" si="82"/>
        <v>7.0422535211267512E-3</v>
      </c>
      <c r="F1802" s="164">
        <v>329313</v>
      </c>
      <c r="G1802" s="163">
        <v>4430</v>
      </c>
      <c r="H1802" s="48">
        <f>IF($B1802&lt;Input!$C$22,"n.m.",IF($B1802=Input!$C$22,100,100*(1+(G1802/INDEX(G$18:G$1845,MATCH(Input!$C$22,$B$18:$B$1845,0))-1))))</f>
        <v>110.75</v>
      </c>
      <c r="I1802" s="46">
        <f t="shared" si="81"/>
        <v>2.2624434389140191E-3</v>
      </c>
      <c r="J1802" s="50">
        <f>IF($B1802&gt;=Input!$C$22,100,"n.m.")</f>
        <v>100</v>
      </c>
    </row>
    <row r="1803" spans="2:10" x14ac:dyDescent="0.15">
      <c r="B1803" s="33">
        <f t="shared" si="83"/>
        <v>42411</v>
      </c>
      <c r="C1803" s="160">
        <v>142</v>
      </c>
      <c r="D1803" s="44">
        <f>IF($B1803&lt;Input!$C$22,"n.m.",IF($B1803=Input!$C$22,100,100*(1+(C1803/INDEX(C$18:C$1845,MATCH(Input!$C$22,$B$18:$B$1845,0))-1))))</f>
        <v>142</v>
      </c>
      <c r="E1803" s="52">
        <f t="shared" si="82"/>
        <v>7.0921985815601829E-3</v>
      </c>
      <c r="F1803" s="164">
        <v>360112</v>
      </c>
      <c r="G1803" s="163">
        <v>4420</v>
      </c>
      <c r="H1803" s="48">
        <f>IF($B1803&lt;Input!$C$22,"n.m.",IF($B1803=Input!$C$22,100,100*(1+(G1803/INDEX(G$18:G$1845,MATCH(Input!$C$22,$B$18:$B$1845,0))-1))))</f>
        <v>110.5</v>
      </c>
      <c r="I1803" s="46">
        <f t="shared" si="81"/>
        <v>2.2675736961450532E-3</v>
      </c>
      <c r="J1803" s="50">
        <f>IF($B1803&gt;=Input!$C$22,100,"n.m.")</f>
        <v>100</v>
      </c>
    </row>
    <row r="1804" spans="2:10" x14ac:dyDescent="0.15">
      <c r="B1804" s="33">
        <f t="shared" si="83"/>
        <v>42410</v>
      </c>
      <c r="C1804" s="160">
        <v>141</v>
      </c>
      <c r="D1804" s="44">
        <f>IF($B1804&lt;Input!$C$22,"n.m.",IF($B1804=Input!$C$22,100,100*(1+(C1804/INDEX(C$18:C$1845,MATCH(Input!$C$22,$B$18:$B$1845,0))-1))))</f>
        <v>141</v>
      </c>
      <c r="E1804" s="52">
        <f t="shared" si="82"/>
        <v>7.1428571428571175E-3</v>
      </c>
      <c r="F1804" s="164">
        <v>493856</v>
      </c>
      <c r="G1804" s="163">
        <v>4410</v>
      </c>
      <c r="H1804" s="48">
        <f>IF($B1804&lt;Input!$C$22,"n.m.",IF($B1804=Input!$C$22,100,100*(1+(G1804/INDEX(G$18:G$1845,MATCH(Input!$C$22,$B$18:$B$1845,0))-1))))</f>
        <v>110.25</v>
      </c>
      <c r="I1804" s="46">
        <f t="shared" si="81"/>
        <v>2.2727272727272041E-3</v>
      </c>
      <c r="J1804" s="50">
        <f>IF($B1804&gt;=Input!$C$22,100,"n.m.")</f>
        <v>100</v>
      </c>
    </row>
    <row r="1805" spans="2:10" x14ac:dyDescent="0.15">
      <c r="B1805" s="33">
        <f t="shared" si="83"/>
        <v>42409</v>
      </c>
      <c r="C1805" s="160">
        <v>140</v>
      </c>
      <c r="D1805" s="44">
        <f>IF($B1805&lt;Input!$C$22,"n.m.",IF($B1805=Input!$C$22,100,100*(1+(C1805/INDEX(C$18:C$1845,MATCH(Input!$C$22,$B$18:$B$1845,0))-1))))</f>
        <v>140</v>
      </c>
      <c r="E1805" s="52">
        <f t="shared" si="82"/>
        <v>7.194244604316502E-3</v>
      </c>
      <c r="F1805" s="164">
        <v>386791</v>
      </c>
      <c r="G1805" s="163">
        <v>4400</v>
      </c>
      <c r="H1805" s="48">
        <f>IF($B1805&lt;Input!$C$22,"n.m.",IF($B1805=Input!$C$22,100,100*(1+(G1805/INDEX(G$18:G$1845,MATCH(Input!$C$22,$B$18:$B$1845,0))-1))))</f>
        <v>110.00000000000001</v>
      </c>
      <c r="I1805" s="46">
        <f t="shared" si="81"/>
        <v>2.277904328018332E-3</v>
      </c>
      <c r="J1805" s="50">
        <f>IF($B1805&gt;=Input!$C$22,100,"n.m.")</f>
        <v>100</v>
      </c>
    </row>
    <row r="1806" spans="2:10" x14ac:dyDescent="0.15">
      <c r="B1806" s="33">
        <f t="shared" si="83"/>
        <v>42408</v>
      </c>
      <c r="C1806" s="160">
        <v>139</v>
      </c>
      <c r="D1806" s="44">
        <f>IF($B1806&lt;Input!$C$22,"n.m.",IF($B1806=Input!$C$22,100,100*(1+(C1806/INDEX(C$18:C$1845,MATCH(Input!$C$22,$B$18:$B$1845,0))-1))))</f>
        <v>139</v>
      </c>
      <c r="E1806" s="52">
        <f t="shared" si="82"/>
        <v>7.2463768115942351E-3</v>
      </c>
      <c r="F1806" s="164">
        <v>400386</v>
      </c>
      <c r="G1806" s="163">
        <v>4390</v>
      </c>
      <c r="H1806" s="48">
        <f>IF($B1806&lt;Input!$C$22,"n.m.",IF($B1806=Input!$C$22,100,100*(1+(G1806/INDEX(G$18:G$1845,MATCH(Input!$C$22,$B$18:$B$1845,0))-1))))</f>
        <v>109.74999999999999</v>
      </c>
      <c r="I1806" s="46">
        <f t="shared" si="81"/>
        <v>2.2831050228311334E-3</v>
      </c>
      <c r="J1806" s="50">
        <f>IF($B1806&gt;=Input!$C$22,100,"n.m.")</f>
        <v>100</v>
      </c>
    </row>
    <row r="1807" spans="2:10" x14ac:dyDescent="0.15">
      <c r="B1807" s="33">
        <f t="shared" si="83"/>
        <v>42407</v>
      </c>
      <c r="C1807" s="160">
        <v>138</v>
      </c>
      <c r="D1807" s="44">
        <f>IF($B1807&lt;Input!$C$22,"n.m.",IF($B1807=Input!$C$22,100,100*(1+(C1807/INDEX(C$18:C$1845,MATCH(Input!$C$22,$B$18:$B$1845,0))-1))))</f>
        <v>138</v>
      </c>
      <c r="E1807" s="52">
        <f t="shared" si="82"/>
        <v>7.2992700729928028E-3</v>
      </c>
      <c r="F1807" s="164">
        <v>451981</v>
      </c>
      <c r="G1807" s="163">
        <v>4380</v>
      </c>
      <c r="H1807" s="48">
        <f>IF($B1807&lt;Input!$C$22,"n.m.",IF($B1807=Input!$C$22,100,100*(1+(G1807/INDEX(G$18:G$1845,MATCH(Input!$C$22,$B$18:$B$1845,0))-1))))</f>
        <v>109.5</v>
      </c>
      <c r="I1807" s="46">
        <f t="shared" si="81"/>
        <v>2.2883295194509046E-3</v>
      </c>
      <c r="J1807" s="50">
        <f>IF($B1807&gt;=Input!$C$22,100,"n.m.")</f>
        <v>100</v>
      </c>
    </row>
    <row r="1808" spans="2:10" x14ac:dyDescent="0.15">
      <c r="B1808" s="33">
        <f t="shared" si="83"/>
        <v>42406</v>
      </c>
      <c r="C1808" s="160">
        <v>137</v>
      </c>
      <c r="D1808" s="44">
        <f>IF($B1808&lt;Input!$C$22,"n.m.",IF($B1808=Input!$C$22,100,100*(1+(C1808/INDEX(C$18:C$1845,MATCH(Input!$C$22,$B$18:$B$1845,0))-1))))</f>
        <v>137</v>
      </c>
      <c r="E1808" s="52">
        <f t="shared" si="82"/>
        <v>7.3529411764705621E-3</v>
      </c>
      <c r="F1808" s="164">
        <v>325400</v>
      </c>
      <c r="G1808" s="163">
        <v>4370</v>
      </c>
      <c r="H1808" s="48">
        <f>IF($B1808&lt;Input!$C$22,"n.m.",IF($B1808=Input!$C$22,100,100*(1+(G1808/INDEX(G$18:G$1845,MATCH(Input!$C$22,$B$18:$B$1845,0))-1))))</f>
        <v>109.25</v>
      </c>
      <c r="I1808" s="46">
        <f t="shared" si="81"/>
        <v>2.2935779816513069E-3</v>
      </c>
      <c r="J1808" s="50">
        <f>IF($B1808&gt;=Input!$C$22,100,"n.m.")</f>
        <v>100</v>
      </c>
    </row>
    <row r="1809" spans="2:10" x14ac:dyDescent="0.15">
      <c r="B1809" s="33">
        <f t="shared" si="83"/>
        <v>42405</v>
      </c>
      <c r="C1809" s="160">
        <v>136</v>
      </c>
      <c r="D1809" s="44">
        <f>IF($B1809&lt;Input!$C$22,"n.m.",IF($B1809=Input!$C$22,100,100*(1+(C1809/INDEX(C$18:C$1845,MATCH(Input!$C$22,$B$18:$B$1845,0))-1))))</f>
        <v>136</v>
      </c>
      <c r="E1809" s="52">
        <f t="shared" si="82"/>
        <v>7.4074074074073071E-3</v>
      </c>
      <c r="F1809" s="164">
        <v>316640</v>
      </c>
      <c r="G1809" s="163">
        <v>4360</v>
      </c>
      <c r="H1809" s="48">
        <f>IF($B1809&lt;Input!$C$22,"n.m.",IF($B1809=Input!$C$22,100,100*(1+(G1809/INDEX(G$18:G$1845,MATCH(Input!$C$22,$B$18:$B$1845,0))-1))))</f>
        <v>109.00000000000001</v>
      </c>
      <c r="I1809" s="46">
        <f t="shared" si="81"/>
        <v>2.2988505747125743E-3</v>
      </c>
      <c r="J1809" s="50">
        <f>IF($B1809&gt;=Input!$C$22,100,"n.m.")</f>
        <v>100</v>
      </c>
    </row>
    <row r="1810" spans="2:10" x14ac:dyDescent="0.15">
      <c r="B1810" s="33">
        <f t="shared" si="83"/>
        <v>42404</v>
      </c>
      <c r="C1810" s="160">
        <v>135</v>
      </c>
      <c r="D1810" s="44">
        <f>IF($B1810&lt;Input!$C$22,"n.m.",IF($B1810=Input!$C$22,100,100*(1+(C1810/INDEX(C$18:C$1845,MATCH(Input!$C$22,$B$18:$B$1845,0))-1))))</f>
        <v>135</v>
      </c>
      <c r="E1810" s="52">
        <f t="shared" si="82"/>
        <v>7.4626865671640896E-3</v>
      </c>
      <c r="F1810" s="164">
        <v>223598</v>
      </c>
      <c r="G1810" s="163">
        <v>4350</v>
      </c>
      <c r="H1810" s="48">
        <f>IF($B1810&lt;Input!$C$22,"n.m.",IF($B1810=Input!$C$22,100,100*(1+(G1810/INDEX(G$18:G$1845,MATCH(Input!$C$22,$B$18:$B$1845,0))-1))))</f>
        <v>108.74999999999999</v>
      </c>
      <c r="I1810" s="46">
        <f t="shared" ref="I1810:I1842" si="84">G1810/G1811-1</f>
        <v>2.3041474654377225E-3</v>
      </c>
      <c r="J1810" s="50">
        <f>IF($B1810&gt;=Input!$C$22,100,"n.m.")</f>
        <v>100</v>
      </c>
    </row>
    <row r="1811" spans="2:10" x14ac:dyDescent="0.15">
      <c r="B1811" s="33">
        <f t="shared" si="83"/>
        <v>42403</v>
      </c>
      <c r="C1811" s="160">
        <v>134</v>
      </c>
      <c r="D1811" s="44">
        <f>IF($B1811&lt;Input!$C$22,"n.m.",IF($B1811=Input!$C$22,100,100*(1+(C1811/INDEX(C$18:C$1845,MATCH(Input!$C$22,$B$18:$B$1845,0))-1))))</f>
        <v>134</v>
      </c>
      <c r="E1811" s="52">
        <f t="shared" ref="E1811:E1844" si="85">C1811/C1812-1</f>
        <v>7.5187969924812581E-3</v>
      </c>
      <c r="F1811" s="164">
        <v>455329</v>
      </c>
      <c r="G1811" s="163">
        <v>4340</v>
      </c>
      <c r="H1811" s="48">
        <f>IF($B1811&lt;Input!$C$22,"n.m.",IF($B1811=Input!$C$22,100,100*(1+(G1811/INDEX(G$18:G$1845,MATCH(Input!$C$22,$B$18:$B$1845,0))-1))))</f>
        <v>108.5</v>
      </c>
      <c r="I1811" s="46">
        <f t="shared" si="84"/>
        <v>2.3094688221709792E-3</v>
      </c>
      <c r="J1811" s="50">
        <f>IF($B1811&gt;=Input!$C$22,100,"n.m.")</f>
        <v>100</v>
      </c>
    </row>
    <row r="1812" spans="2:10" x14ac:dyDescent="0.15">
      <c r="B1812" s="33">
        <f t="shared" ref="B1812:B1845" si="86">B1811-1</f>
        <v>42402</v>
      </c>
      <c r="C1812" s="160">
        <v>133</v>
      </c>
      <c r="D1812" s="44">
        <f>IF($B1812&lt;Input!$C$22,"n.m.",IF($B1812=Input!$C$22,100,100*(1+(C1812/INDEX(C$18:C$1845,MATCH(Input!$C$22,$B$18:$B$1845,0))-1))))</f>
        <v>133</v>
      </c>
      <c r="E1812" s="52">
        <f t="shared" si="85"/>
        <v>7.575757575757569E-3</v>
      </c>
      <c r="F1812" s="164">
        <v>419545</v>
      </c>
      <c r="G1812" s="163">
        <v>4330</v>
      </c>
      <c r="H1812" s="48">
        <f>IF($B1812&lt;Input!$C$22,"n.m.",IF($B1812=Input!$C$22,100,100*(1+(G1812/INDEX(G$18:G$1845,MATCH(Input!$C$22,$B$18:$B$1845,0))-1))))</f>
        <v>108.25</v>
      </c>
      <c r="I1812" s="46">
        <f t="shared" si="84"/>
        <v>2.3148148148148806E-3</v>
      </c>
      <c r="J1812" s="50">
        <f>IF($B1812&gt;=Input!$C$22,100,"n.m.")</f>
        <v>100</v>
      </c>
    </row>
    <row r="1813" spans="2:10" x14ac:dyDescent="0.15">
      <c r="B1813" s="33">
        <f t="shared" si="86"/>
        <v>42401</v>
      </c>
      <c r="C1813" s="160">
        <v>132</v>
      </c>
      <c r="D1813" s="44">
        <f>IF($B1813&lt;Input!$C$22,"n.m.",IF($B1813=Input!$C$22,100,100*(1+(C1813/INDEX(C$18:C$1845,MATCH(Input!$C$22,$B$18:$B$1845,0))-1))))</f>
        <v>132</v>
      </c>
      <c r="E1813" s="52">
        <f t="shared" si="85"/>
        <v>7.6335877862594437E-3</v>
      </c>
      <c r="F1813" s="164">
        <v>482895</v>
      </c>
      <c r="G1813" s="163">
        <v>4320</v>
      </c>
      <c r="H1813" s="48">
        <f>IF($B1813&lt;Input!$C$22,"n.m.",IF($B1813=Input!$C$22,100,100*(1+(G1813/INDEX(G$18:G$1845,MATCH(Input!$C$22,$B$18:$B$1845,0))-1))))</f>
        <v>108</v>
      </c>
      <c r="I1813" s="46">
        <f t="shared" si="84"/>
        <v>2.3201856148491462E-3</v>
      </c>
      <c r="J1813" s="50">
        <f>IF($B1813&gt;=Input!$C$22,100,"n.m.")</f>
        <v>100</v>
      </c>
    </row>
    <row r="1814" spans="2:10" x14ac:dyDescent="0.15">
      <c r="B1814" s="33">
        <f t="shared" si="86"/>
        <v>42400</v>
      </c>
      <c r="C1814" s="160">
        <v>131</v>
      </c>
      <c r="D1814" s="44">
        <f>IF($B1814&lt;Input!$C$22,"n.m.",IF($B1814=Input!$C$22,100,100*(1+(C1814/INDEX(C$18:C$1845,MATCH(Input!$C$22,$B$18:$B$1845,0))-1))))</f>
        <v>131</v>
      </c>
      <c r="E1814" s="52">
        <f t="shared" si="85"/>
        <v>7.692307692307665E-3</v>
      </c>
      <c r="F1814" s="164">
        <v>212936</v>
      </c>
      <c r="G1814" s="163">
        <v>4310</v>
      </c>
      <c r="H1814" s="48">
        <f>IF($B1814&lt;Input!$C$22,"n.m.",IF($B1814=Input!$C$22,100,100*(1+(G1814/INDEX(G$18:G$1845,MATCH(Input!$C$22,$B$18:$B$1845,0))-1))))</f>
        <v>107.74999999999999</v>
      </c>
      <c r="I1814" s="46">
        <f t="shared" si="84"/>
        <v>2.3255813953488857E-3</v>
      </c>
      <c r="J1814" s="50">
        <f>IF($B1814&gt;=Input!$C$22,100,"n.m.")</f>
        <v>100</v>
      </c>
    </row>
    <row r="1815" spans="2:10" x14ac:dyDescent="0.15">
      <c r="B1815" s="33">
        <f t="shared" si="86"/>
        <v>42399</v>
      </c>
      <c r="C1815" s="160">
        <v>130</v>
      </c>
      <c r="D1815" s="44">
        <f>IF($B1815&lt;Input!$C$22,"n.m.",IF($B1815=Input!$C$22,100,100*(1+(C1815/INDEX(C$18:C$1845,MATCH(Input!$C$22,$B$18:$B$1845,0))-1))))</f>
        <v>130</v>
      </c>
      <c r="E1815" s="52">
        <f t="shared" si="85"/>
        <v>7.7519379844961378E-3</v>
      </c>
      <c r="F1815" s="164">
        <v>361828</v>
      </c>
      <c r="G1815" s="163">
        <v>4300</v>
      </c>
      <c r="H1815" s="48">
        <f>IF($B1815&lt;Input!$C$22,"n.m.",IF($B1815=Input!$C$22,100,100*(1+(G1815/INDEX(G$18:G$1845,MATCH(Input!$C$22,$B$18:$B$1845,0))-1))))</f>
        <v>107.5</v>
      </c>
      <c r="I1815" s="46">
        <f t="shared" si="84"/>
        <v>2.3310023310023631E-3</v>
      </c>
      <c r="J1815" s="50">
        <f>IF($B1815&gt;=Input!$C$22,100,"n.m.")</f>
        <v>100</v>
      </c>
    </row>
    <row r="1816" spans="2:10" x14ac:dyDescent="0.15">
      <c r="B1816" s="33">
        <f t="shared" si="86"/>
        <v>42398</v>
      </c>
      <c r="C1816" s="160">
        <v>129</v>
      </c>
      <c r="D1816" s="44">
        <f>IF($B1816&lt;Input!$C$22,"n.m.",IF($B1816=Input!$C$22,100,100*(1+(C1816/INDEX(C$18:C$1845,MATCH(Input!$C$22,$B$18:$B$1845,0))-1))))</f>
        <v>129</v>
      </c>
      <c r="E1816" s="52">
        <f t="shared" si="85"/>
        <v>7.8125E-3</v>
      </c>
      <c r="F1816" s="164">
        <v>258579</v>
      </c>
      <c r="G1816" s="163">
        <v>4290</v>
      </c>
      <c r="H1816" s="48">
        <f>IF($B1816&lt;Input!$C$22,"n.m.",IF($B1816=Input!$C$22,100,100*(1+(G1816/INDEX(G$18:G$1845,MATCH(Input!$C$22,$B$18:$B$1845,0))-1))))</f>
        <v>107.25</v>
      </c>
      <c r="I1816" s="46">
        <f t="shared" si="84"/>
        <v>2.3364485981307581E-3</v>
      </c>
      <c r="J1816" s="50">
        <f>IF($B1816&gt;=Input!$C$22,100,"n.m.")</f>
        <v>100</v>
      </c>
    </row>
    <row r="1817" spans="2:10" x14ac:dyDescent="0.15">
      <c r="B1817" s="33">
        <f t="shared" si="86"/>
        <v>42397</v>
      </c>
      <c r="C1817" s="160">
        <v>128</v>
      </c>
      <c r="D1817" s="44">
        <f>IF($B1817&lt;Input!$C$22,"n.m.",IF($B1817=Input!$C$22,100,100*(1+(C1817/INDEX(C$18:C$1845,MATCH(Input!$C$22,$B$18:$B$1845,0))-1))))</f>
        <v>128</v>
      </c>
      <c r="E1817" s="52">
        <f t="shared" si="85"/>
        <v>7.8740157480314821E-3</v>
      </c>
      <c r="F1817" s="164">
        <v>467125</v>
      </c>
      <c r="G1817" s="163">
        <v>4280</v>
      </c>
      <c r="H1817" s="48">
        <f>IF($B1817&lt;Input!$C$22,"n.m.",IF($B1817=Input!$C$22,100,100*(1+(G1817/INDEX(G$18:G$1845,MATCH(Input!$C$22,$B$18:$B$1845,0))-1))))</f>
        <v>107</v>
      </c>
      <c r="I1817" s="46">
        <f t="shared" si="84"/>
        <v>2.3419203747072626E-3</v>
      </c>
      <c r="J1817" s="50">
        <f>IF($B1817&gt;=Input!$C$22,100,"n.m.")</f>
        <v>100</v>
      </c>
    </row>
    <row r="1818" spans="2:10" x14ac:dyDescent="0.15">
      <c r="B1818" s="33">
        <f t="shared" si="86"/>
        <v>42396</v>
      </c>
      <c r="C1818" s="160">
        <v>127</v>
      </c>
      <c r="D1818" s="44">
        <f>IF($B1818&lt;Input!$C$22,"n.m.",IF($B1818=Input!$C$22,100,100*(1+(C1818/INDEX(C$18:C$1845,MATCH(Input!$C$22,$B$18:$B$1845,0))-1))))</f>
        <v>127</v>
      </c>
      <c r="E1818" s="52">
        <f t="shared" si="85"/>
        <v>7.9365079365079083E-3</v>
      </c>
      <c r="F1818" s="164">
        <v>315864</v>
      </c>
      <c r="G1818" s="163">
        <v>4270</v>
      </c>
      <c r="H1818" s="48">
        <f>IF($B1818&lt;Input!$C$22,"n.m.",IF($B1818=Input!$C$22,100,100*(1+(G1818/INDEX(G$18:G$1845,MATCH(Input!$C$22,$B$18:$B$1845,0))-1))))</f>
        <v>106.74999999999999</v>
      </c>
      <c r="I1818" s="46">
        <f t="shared" si="84"/>
        <v>2.3474178403755097E-3</v>
      </c>
      <c r="J1818" s="50">
        <f>IF($B1818&gt;=Input!$C$22,100,"n.m.")</f>
        <v>100</v>
      </c>
    </row>
    <row r="1819" spans="2:10" x14ac:dyDescent="0.15">
      <c r="B1819" s="33">
        <f t="shared" si="86"/>
        <v>42395</v>
      </c>
      <c r="C1819" s="160">
        <v>126</v>
      </c>
      <c r="D1819" s="44">
        <f>IF($B1819&lt;Input!$C$22,"n.m.",IF($B1819=Input!$C$22,100,100*(1+(C1819/INDEX(C$18:C$1845,MATCH(Input!$C$22,$B$18:$B$1845,0))-1))))</f>
        <v>126</v>
      </c>
      <c r="E1819" s="52">
        <f t="shared" si="85"/>
        <v>8.0000000000000071E-3</v>
      </c>
      <c r="F1819" s="164">
        <v>284790</v>
      </c>
      <c r="G1819" s="163">
        <v>4260</v>
      </c>
      <c r="H1819" s="48">
        <f>IF($B1819&lt;Input!$C$22,"n.m.",IF($B1819=Input!$C$22,100,100*(1+(G1819/INDEX(G$18:G$1845,MATCH(Input!$C$22,$B$18:$B$1845,0))-1))))</f>
        <v>106.5</v>
      </c>
      <c r="I1819" s="46">
        <f t="shared" si="84"/>
        <v>2.3529411764706687E-3</v>
      </c>
      <c r="J1819" s="50">
        <f>IF($B1819&gt;=Input!$C$22,100,"n.m.")</f>
        <v>100</v>
      </c>
    </row>
    <row r="1820" spans="2:10" x14ac:dyDescent="0.15">
      <c r="B1820" s="33">
        <f t="shared" si="86"/>
        <v>42394</v>
      </c>
      <c r="C1820" s="160">
        <v>125</v>
      </c>
      <c r="D1820" s="44">
        <f>IF($B1820&lt;Input!$C$22,"n.m.",IF($B1820=Input!$C$22,100,100*(1+(C1820/INDEX(C$18:C$1845,MATCH(Input!$C$22,$B$18:$B$1845,0))-1))))</f>
        <v>125</v>
      </c>
      <c r="E1820" s="52">
        <f t="shared" si="85"/>
        <v>8.0645161290322509E-3</v>
      </c>
      <c r="F1820" s="164">
        <v>249504</v>
      </c>
      <c r="G1820" s="163">
        <v>4250</v>
      </c>
      <c r="H1820" s="48">
        <f>IF($B1820&lt;Input!$C$22,"n.m.",IF($B1820=Input!$C$22,100,100*(1+(G1820/INDEX(G$18:G$1845,MATCH(Input!$C$22,$B$18:$B$1845,0))-1))))</f>
        <v>106.25</v>
      </c>
      <c r="I1820" s="46">
        <f t="shared" si="84"/>
        <v>2.3584905660376521E-3</v>
      </c>
      <c r="J1820" s="50">
        <f>IF($B1820&gt;=Input!$C$22,100,"n.m.")</f>
        <v>100</v>
      </c>
    </row>
    <row r="1821" spans="2:10" x14ac:dyDescent="0.15">
      <c r="B1821" s="33">
        <f t="shared" si="86"/>
        <v>42393</v>
      </c>
      <c r="C1821" s="160">
        <v>124</v>
      </c>
      <c r="D1821" s="44">
        <f>IF($B1821&lt;Input!$C$22,"n.m.",IF($B1821=Input!$C$22,100,100*(1+(C1821/INDEX(C$18:C$1845,MATCH(Input!$C$22,$B$18:$B$1845,0))-1))))</f>
        <v>124</v>
      </c>
      <c r="E1821" s="52">
        <f t="shared" si="85"/>
        <v>8.1300813008129413E-3</v>
      </c>
      <c r="F1821" s="164">
        <v>228712</v>
      </c>
      <c r="G1821" s="163">
        <v>4240</v>
      </c>
      <c r="H1821" s="48">
        <f>IF($B1821&lt;Input!$C$22,"n.m.",IF($B1821=Input!$C$22,100,100*(1+(G1821/INDEX(G$18:G$1845,MATCH(Input!$C$22,$B$18:$B$1845,0))-1))))</f>
        <v>106</v>
      </c>
      <c r="I1821" s="46">
        <f t="shared" si="84"/>
        <v>2.3640661938533203E-3</v>
      </c>
      <c r="J1821" s="50">
        <f>IF($B1821&gt;=Input!$C$22,100,"n.m.")</f>
        <v>100</v>
      </c>
    </row>
    <row r="1822" spans="2:10" x14ac:dyDescent="0.15">
      <c r="B1822" s="33">
        <f t="shared" si="86"/>
        <v>42392</v>
      </c>
      <c r="C1822" s="160">
        <v>123</v>
      </c>
      <c r="D1822" s="44">
        <f>IF($B1822&lt;Input!$C$22,"n.m.",IF($B1822=Input!$C$22,100,100*(1+(C1822/INDEX(C$18:C$1845,MATCH(Input!$C$22,$B$18:$B$1845,0))-1))))</f>
        <v>123</v>
      </c>
      <c r="E1822" s="52">
        <f t="shared" si="85"/>
        <v>8.1967213114753079E-3</v>
      </c>
      <c r="F1822" s="164">
        <v>208573</v>
      </c>
      <c r="G1822" s="163">
        <v>4230</v>
      </c>
      <c r="H1822" s="48">
        <f>IF($B1822&lt;Input!$C$22,"n.m.",IF($B1822=Input!$C$22,100,100*(1+(G1822/INDEX(G$18:G$1845,MATCH(Input!$C$22,$B$18:$B$1845,0))-1))))</f>
        <v>105.75000000000001</v>
      </c>
      <c r="I1822" s="46">
        <f t="shared" si="84"/>
        <v>2.3696682464455776E-3</v>
      </c>
      <c r="J1822" s="50">
        <f>IF($B1822&gt;=Input!$C$22,100,"n.m.")</f>
        <v>100</v>
      </c>
    </row>
    <row r="1823" spans="2:10" x14ac:dyDescent="0.15">
      <c r="B1823" s="33">
        <f t="shared" si="86"/>
        <v>42391</v>
      </c>
      <c r="C1823" s="160">
        <v>122</v>
      </c>
      <c r="D1823" s="44">
        <f>IF($B1823&lt;Input!$C$22,"n.m.",IF($B1823=Input!$C$22,100,100*(1+(C1823/INDEX(C$18:C$1845,MATCH(Input!$C$22,$B$18:$B$1845,0))-1))))</f>
        <v>122</v>
      </c>
      <c r="E1823" s="52">
        <f t="shared" si="85"/>
        <v>8.2644628099173278E-3</v>
      </c>
      <c r="F1823" s="164">
        <v>327620</v>
      </c>
      <c r="G1823" s="163">
        <v>4220</v>
      </c>
      <c r="H1823" s="48">
        <f>IF($B1823&lt;Input!$C$22,"n.m.",IF($B1823=Input!$C$22,100,100*(1+(G1823/INDEX(G$18:G$1845,MATCH(Input!$C$22,$B$18:$B$1845,0))-1))))</f>
        <v>105.5</v>
      </c>
      <c r="I1823" s="46">
        <f t="shared" si="84"/>
        <v>2.3752969121140222E-3</v>
      </c>
      <c r="J1823" s="50">
        <f>IF($B1823&gt;=Input!$C$22,100,"n.m.")</f>
        <v>100</v>
      </c>
    </row>
    <row r="1824" spans="2:10" x14ac:dyDescent="0.15">
      <c r="B1824" s="33">
        <f t="shared" si="86"/>
        <v>42390</v>
      </c>
      <c r="C1824" s="160">
        <v>121</v>
      </c>
      <c r="D1824" s="44">
        <f>IF($B1824&lt;Input!$C$22,"n.m.",IF($B1824=Input!$C$22,100,100*(1+(C1824/INDEX(C$18:C$1845,MATCH(Input!$C$22,$B$18:$B$1845,0))-1))))</f>
        <v>121</v>
      </c>
      <c r="E1824" s="52">
        <f t="shared" si="85"/>
        <v>8.3333333333333037E-3</v>
      </c>
      <c r="F1824" s="164">
        <v>384440</v>
      </c>
      <c r="G1824" s="163">
        <v>4210</v>
      </c>
      <c r="H1824" s="48">
        <f>IF($B1824&lt;Input!$C$22,"n.m.",IF($B1824=Input!$C$22,100,100*(1+(G1824/INDEX(G$18:G$1845,MATCH(Input!$C$22,$B$18:$B$1845,0))-1))))</f>
        <v>105.25</v>
      </c>
      <c r="I1824" s="46">
        <f t="shared" si="84"/>
        <v>2.3809523809523725E-3</v>
      </c>
      <c r="J1824" s="50">
        <f>IF($B1824&gt;=Input!$C$22,100,"n.m.")</f>
        <v>100</v>
      </c>
    </row>
    <row r="1825" spans="2:10" x14ac:dyDescent="0.15">
      <c r="B1825" s="33">
        <f t="shared" si="86"/>
        <v>42389</v>
      </c>
      <c r="C1825" s="160">
        <v>120</v>
      </c>
      <c r="D1825" s="44">
        <f>IF($B1825&lt;Input!$C$22,"n.m.",IF($B1825=Input!$C$22,100,100*(1+(C1825/INDEX(C$18:C$1845,MATCH(Input!$C$22,$B$18:$B$1845,0))-1))))</f>
        <v>120</v>
      </c>
      <c r="E1825" s="52">
        <f t="shared" si="85"/>
        <v>8.4033613445377853E-3</v>
      </c>
      <c r="F1825" s="164">
        <v>362880</v>
      </c>
      <c r="G1825" s="163">
        <v>4200</v>
      </c>
      <c r="H1825" s="48">
        <f>IF($B1825&lt;Input!$C$22,"n.m.",IF($B1825=Input!$C$22,100,100*(1+(G1825/INDEX(G$18:G$1845,MATCH(Input!$C$22,$B$18:$B$1845,0))-1))))</f>
        <v>105</v>
      </c>
      <c r="I1825" s="46">
        <f t="shared" si="84"/>
        <v>2.3866348448686736E-3</v>
      </c>
      <c r="J1825" s="50">
        <f>IF($B1825&gt;=Input!$C$22,100,"n.m.")</f>
        <v>100</v>
      </c>
    </row>
    <row r="1826" spans="2:10" x14ac:dyDescent="0.15">
      <c r="B1826" s="33">
        <f t="shared" si="86"/>
        <v>42388</v>
      </c>
      <c r="C1826" s="160">
        <v>119</v>
      </c>
      <c r="D1826" s="44">
        <f>IF($B1826&lt;Input!$C$22,"n.m.",IF($B1826=Input!$C$22,100,100*(1+(C1826/INDEX(C$18:C$1845,MATCH(Input!$C$22,$B$18:$B$1845,0))-1))))</f>
        <v>119</v>
      </c>
      <c r="E1826" s="52">
        <f t="shared" si="85"/>
        <v>8.4745762711864181E-3</v>
      </c>
      <c r="F1826" s="164">
        <v>298292</v>
      </c>
      <c r="G1826" s="163">
        <v>4190</v>
      </c>
      <c r="H1826" s="48">
        <f>IF($B1826&lt;Input!$C$22,"n.m.",IF($B1826=Input!$C$22,100,100*(1+(G1826/INDEX(G$18:G$1845,MATCH(Input!$C$22,$B$18:$B$1845,0))-1))))</f>
        <v>104.75000000000001</v>
      </c>
      <c r="I1826" s="46">
        <f t="shared" si="84"/>
        <v>2.3923444976077235E-3</v>
      </c>
      <c r="J1826" s="50">
        <f>IF($B1826&gt;=Input!$C$22,100,"n.m.")</f>
        <v>100</v>
      </c>
    </row>
    <row r="1827" spans="2:10" x14ac:dyDescent="0.15">
      <c r="B1827" s="33">
        <f t="shared" si="86"/>
        <v>42387</v>
      </c>
      <c r="C1827" s="160">
        <v>118</v>
      </c>
      <c r="D1827" s="44">
        <f>IF($B1827&lt;Input!$C$22,"n.m.",IF($B1827=Input!$C$22,100,100*(1+(C1827/INDEX(C$18:C$1845,MATCH(Input!$C$22,$B$18:$B$1845,0))-1))))</f>
        <v>118</v>
      </c>
      <c r="E1827" s="52">
        <f t="shared" si="85"/>
        <v>8.5470085470085166E-3</v>
      </c>
      <c r="F1827" s="164">
        <v>330395</v>
      </c>
      <c r="G1827" s="163">
        <v>4180</v>
      </c>
      <c r="H1827" s="48">
        <f>IF($B1827&lt;Input!$C$22,"n.m.",IF($B1827=Input!$C$22,100,100*(1+(G1827/INDEX(G$18:G$1845,MATCH(Input!$C$22,$B$18:$B$1845,0))-1))))</f>
        <v>104.5</v>
      </c>
      <c r="I1827" s="46">
        <f t="shared" si="84"/>
        <v>2.3980815347721673E-3</v>
      </c>
      <c r="J1827" s="50">
        <f>IF($B1827&gt;=Input!$C$22,100,"n.m.")</f>
        <v>100</v>
      </c>
    </row>
    <row r="1828" spans="2:10" x14ac:dyDescent="0.15">
      <c r="B1828" s="33">
        <f t="shared" si="86"/>
        <v>42386</v>
      </c>
      <c r="C1828" s="160">
        <v>117</v>
      </c>
      <c r="D1828" s="44">
        <f>IF($B1828&lt;Input!$C$22,"n.m.",IF($B1828=Input!$C$22,100,100*(1+(C1828/INDEX(C$18:C$1845,MATCH(Input!$C$22,$B$18:$B$1845,0))-1))))</f>
        <v>117</v>
      </c>
      <c r="E1828" s="52">
        <f t="shared" si="85"/>
        <v>8.6206896551723755E-3</v>
      </c>
      <c r="F1828" s="164">
        <v>353577</v>
      </c>
      <c r="G1828" s="163">
        <v>4170</v>
      </c>
      <c r="H1828" s="48">
        <f>IF($B1828&lt;Input!$C$22,"n.m.",IF($B1828=Input!$C$22,100,100*(1+(G1828/INDEX(G$18:G$1845,MATCH(Input!$C$22,$B$18:$B$1845,0))-1))))</f>
        <v>104.25</v>
      </c>
      <c r="I1828" s="46">
        <f t="shared" si="84"/>
        <v>2.4038461538462563E-3</v>
      </c>
      <c r="J1828" s="50">
        <f>IF($B1828&gt;=Input!$C$22,100,"n.m.")</f>
        <v>100</v>
      </c>
    </row>
    <row r="1829" spans="2:10" x14ac:dyDescent="0.15">
      <c r="B1829" s="33">
        <f t="shared" si="86"/>
        <v>42385</v>
      </c>
      <c r="C1829" s="160">
        <v>116</v>
      </c>
      <c r="D1829" s="44">
        <f>IF($B1829&lt;Input!$C$22,"n.m.",IF($B1829=Input!$C$22,100,100*(1+(C1829/INDEX(C$18:C$1845,MATCH(Input!$C$22,$B$18:$B$1845,0))-1))))</f>
        <v>115.99999999999999</v>
      </c>
      <c r="E1829" s="52">
        <f t="shared" si="85"/>
        <v>8.6956521739129933E-3</v>
      </c>
      <c r="F1829" s="164">
        <v>248866</v>
      </c>
      <c r="G1829" s="163">
        <v>4160</v>
      </c>
      <c r="H1829" s="48">
        <f>IF($B1829&lt;Input!$C$22,"n.m.",IF($B1829=Input!$C$22,100,100*(1+(G1829/INDEX(G$18:G$1845,MATCH(Input!$C$22,$B$18:$B$1845,0))-1))))</f>
        <v>104</v>
      </c>
      <c r="I1829" s="46">
        <f t="shared" si="84"/>
        <v>2.4096385542169418E-3</v>
      </c>
      <c r="J1829" s="50">
        <f>IF($B1829&gt;=Input!$C$22,100,"n.m.")</f>
        <v>100</v>
      </c>
    </row>
    <row r="1830" spans="2:10" x14ac:dyDescent="0.15">
      <c r="B1830" s="33">
        <f t="shared" si="86"/>
        <v>42384</v>
      </c>
      <c r="C1830" s="160">
        <v>115</v>
      </c>
      <c r="D1830" s="44">
        <f>IF($B1830&lt;Input!$C$22,"n.m.",IF($B1830=Input!$C$22,100,100*(1+(C1830/INDEX(C$18:C$1845,MATCH(Input!$C$22,$B$18:$B$1845,0))-1))))</f>
        <v>114.99999999999999</v>
      </c>
      <c r="E1830" s="52">
        <f t="shared" si="85"/>
        <v>8.7719298245614308E-3</v>
      </c>
      <c r="F1830" s="164">
        <v>292279</v>
      </c>
      <c r="G1830" s="163">
        <v>4150</v>
      </c>
      <c r="H1830" s="48">
        <f>IF($B1830&lt;Input!$C$22,"n.m.",IF($B1830=Input!$C$22,100,100*(1+(G1830/INDEX(G$18:G$1845,MATCH(Input!$C$22,$B$18:$B$1845,0))-1))))</f>
        <v>103.75000000000001</v>
      </c>
      <c r="I1830" s="46">
        <f t="shared" si="84"/>
        <v>2.4154589371980784E-3</v>
      </c>
      <c r="J1830" s="50">
        <f>IF($B1830&gt;=Input!$C$22,100,"n.m.")</f>
        <v>100</v>
      </c>
    </row>
    <row r="1831" spans="2:10" x14ac:dyDescent="0.15">
      <c r="B1831" s="33">
        <f t="shared" si="86"/>
        <v>42383</v>
      </c>
      <c r="C1831" s="160">
        <v>114</v>
      </c>
      <c r="D1831" s="44">
        <f>IF($B1831&lt;Input!$C$22,"n.m.",IF($B1831=Input!$C$22,100,100*(1+(C1831/INDEX(C$18:C$1845,MATCH(Input!$C$22,$B$18:$B$1845,0))-1))))</f>
        <v>113.99999999999999</v>
      </c>
      <c r="E1831" s="52">
        <f t="shared" si="85"/>
        <v>8.8495575221239076E-3</v>
      </c>
      <c r="F1831" s="164">
        <v>267102</v>
      </c>
      <c r="G1831" s="163">
        <v>4140</v>
      </c>
      <c r="H1831" s="48">
        <f>IF($B1831&lt;Input!$C$22,"n.m.",IF($B1831=Input!$C$22,100,100*(1+(G1831/INDEX(G$18:G$1845,MATCH(Input!$C$22,$B$18:$B$1845,0))-1))))</f>
        <v>103.49999999999999</v>
      </c>
      <c r="I1831" s="46">
        <f t="shared" si="84"/>
        <v>2.421307506053294E-3</v>
      </c>
      <c r="J1831" s="50">
        <f>IF($B1831&gt;=Input!$C$22,100,"n.m.")</f>
        <v>100</v>
      </c>
    </row>
    <row r="1832" spans="2:10" x14ac:dyDescent="0.15">
      <c r="B1832" s="33">
        <f t="shared" si="86"/>
        <v>42382</v>
      </c>
      <c r="C1832" s="160">
        <v>113</v>
      </c>
      <c r="D1832" s="44">
        <f>IF($B1832&lt;Input!$C$22,"n.m.",IF($B1832=Input!$C$22,100,100*(1+(C1832/INDEX(C$18:C$1845,MATCH(Input!$C$22,$B$18:$B$1845,0))-1))))</f>
        <v>112.99999999999999</v>
      </c>
      <c r="E1832" s="52">
        <f t="shared" si="85"/>
        <v>8.9285714285713969E-3</v>
      </c>
      <c r="F1832" s="164">
        <v>368216</v>
      </c>
      <c r="G1832" s="163">
        <v>4130</v>
      </c>
      <c r="H1832" s="48">
        <f>IF($B1832&lt;Input!$C$22,"n.m.",IF($B1832=Input!$C$22,100,100*(1+(G1832/INDEX(G$18:G$1845,MATCH(Input!$C$22,$B$18:$B$1845,0))-1))))</f>
        <v>103.25</v>
      </c>
      <c r="I1832" s="46">
        <f t="shared" si="84"/>
        <v>2.4271844660195274E-3</v>
      </c>
      <c r="J1832" s="50">
        <f>IF($B1832&gt;=Input!$C$22,100,"n.m.")</f>
        <v>100</v>
      </c>
    </row>
    <row r="1833" spans="2:10" x14ac:dyDescent="0.15">
      <c r="B1833" s="33">
        <f t="shared" si="86"/>
        <v>42381</v>
      </c>
      <c r="C1833" s="160">
        <v>112</v>
      </c>
      <c r="D1833" s="44">
        <f>IF($B1833&lt;Input!$C$22,"n.m.",IF($B1833=Input!$C$22,100,100*(1+(C1833/INDEX(C$18:C$1845,MATCH(Input!$C$22,$B$18:$B$1845,0))-1))))</f>
        <v>112.00000000000001</v>
      </c>
      <c r="E1833" s="52">
        <f t="shared" si="85"/>
        <v>9.009009009008917E-3</v>
      </c>
      <c r="F1833" s="164">
        <v>373812</v>
      </c>
      <c r="G1833" s="163">
        <v>4120</v>
      </c>
      <c r="H1833" s="48">
        <f>IF($B1833&lt;Input!$C$22,"n.m.",IF($B1833=Input!$C$22,100,100*(1+(G1833/INDEX(G$18:G$1845,MATCH(Input!$C$22,$B$18:$B$1845,0))-1))))</f>
        <v>103</v>
      </c>
      <c r="I1833" s="46">
        <f t="shared" si="84"/>
        <v>2.4330900243310083E-3</v>
      </c>
      <c r="J1833" s="50">
        <f>IF($B1833&gt;=Input!$C$22,100,"n.m.")</f>
        <v>100</v>
      </c>
    </row>
    <row r="1834" spans="2:10" x14ac:dyDescent="0.15">
      <c r="B1834" s="33">
        <f t="shared" si="86"/>
        <v>42380</v>
      </c>
      <c r="C1834" s="160">
        <v>111</v>
      </c>
      <c r="D1834" s="44">
        <f>IF($B1834&lt;Input!$C$22,"n.m.",IF($B1834=Input!$C$22,100,100*(1+(C1834/INDEX(C$18:C$1845,MATCH(Input!$C$22,$B$18:$B$1845,0))-1))))</f>
        <v>111.00000000000001</v>
      </c>
      <c r="E1834" s="52">
        <f t="shared" si="85"/>
        <v>9.0909090909090384E-3</v>
      </c>
      <c r="F1834" s="164">
        <v>260442</v>
      </c>
      <c r="G1834" s="163">
        <v>4110</v>
      </c>
      <c r="H1834" s="48">
        <f>IF($B1834&lt;Input!$C$22,"n.m.",IF($B1834=Input!$C$22,100,100*(1+(G1834/INDEX(G$18:G$1845,MATCH(Input!$C$22,$B$18:$B$1845,0))-1))))</f>
        <v>102.75000000000001</v>
      </c>
      <c r="I1834" s="46">
        <f t="shared" si="84"/>
        <v>2.4390243902439046E-3</v>
      </c>
      <c r="J1834" s="50">
        <f>IF($B1834&gt;=Input!$C$22,100,"n.m.")</f>
        <v>100</v>
      </c>
    </row>
    <row r="1835" spans="2:10" x14ac:dyDescent="0.15">
      <c r="B1835" s="33">
        <f t="shared" si="86"/>
        <v>42379</v>
      </c>
      <c r="C1835" s="160">
        <v>110</v>
      </c>
      <c r="D1835" s="44">
        <f>IF($B1835&lt;Input!$C$22,"n.m.",IF($B1835=Input!$C$22,100,100*(1+(C1835/INDEX(C$18:C$1845,MATCH(Input!$C$22,$B$18:$B$1845,0))-1))))</f>
        <v>110.00000000000001</v>
      </c>
      <c r="E1835" s="52">
        <f t="shared" si="85"/>
        <v>9.1743119266054496E-3</v>
      </c>
      <c r="F1835" s="164">
        <v>477149</v>
      </c>
      <c r="G1835" s="163">
        <v>4100</v>
      </c>
      <c r="H1835" s="48">
        <f>IF($B1835&lt;Input!$C$22,"n.m.",IF($B1835=Input!$C$22,100,100*(1+(G1835/INDEX(G$18:G$1845,MATCH(Input!$C$22,$B$18:$B$1845,0))-1))))</f>
        <v>102.49999999999999</v>
      </c>
      <c r="I1835" s="46">
        <f t="shared" si="84"/>
        <v>2.4449877750611915E-3</v>
      </c>
      <c r="J1835" s="50">
        <f>IF($B1835&gt;=Input!$C$22,100,"n.m.")</f>
        <v>100</v>
      </c>
    </row>
    <row r="1836" spans="2:10" x14ac:dyDescent="0.15">
      <c r="B1836" s="33">
        <f t="shared" si="86"/>
        <v>42378</v>
      </c>
      <c r="C1836" s="160">
        <v>109</v>
      </c>
      <c r="D1836" s="44">
        <f>IF($B1836&lt;Input!$C$22,"n.m.",IF($B1836=Input!$C$22,100,100*(1+(C1836/INDEX(C$18:C$1845,MATCH(Input!$C$22,$B$18:$B$1845,0))-1))))</f>
        <v>109.00000000000001</v>
      </c>
      <c r="E1836" s="52">
        <f t="shared" si="85"/>
        <v>9.2592592592593004E-3</v>
      </c>
      <c r="F1836" s="164">
        <v>361437</v>
      </c>
      <c r="G1836" s="163">
        <v>4090</v>
      </c>
      <c r="H1836" s="48">
        <f>IF($B1836&lt;Input!$C$22,"n.m.",IF($B1836=Input!$C$22,100,100*(1+(G1836/INDEX(G$18:G$1845,MATCH(Input!$C$22,$B$18:$B$1845,0))-1))))</f>
        <v>102.25</v>
      </c>
      <c r="I1836" s="46">
        <f t="shared" si="84"/>
        <v>2.450980392156854E-3</v>
      </c>
      <c r="J1836" s="50">
        <f>IF($B1836&gt;=Input!$C$22,100,"n.m.")</f>
        <v>100</v>
      </c>
    </row>
    <row r="1837" spans="2:10" x14ac:dyDescent="0.15">
      <c r="B1837" s="33">
        <f t="shared" si="86"/>
        <v>42377</v>
      </c>
      <c r="C1837" s="160">
        <v>108</v>
      </c>
      <c r="D1837" s="44">
        <f>IF($B1837&lt;Input!$C$22,"n.m.",IF($B1837=Input!$C$22,100,100*(1+(C1837/INDEX(C$18:C$1845,MATCH(Input!$C$22,$B$18:$B$1845,0))-1))))</f>
        <v>108</v>
      </c>
      <c r="E1837" s="52">
        <f t="shared" si="85"/>
        <v>9.3457943925232545E-3</v>
      </c>
      <c r="F1837" s="164">
        <v>477700</v>
      </c>
      <c r="G1837" s="163">
        <v>4080</v>
      </c>
      <c r="H1837" s="48">
        <f>IF($B1837&lt;Input!$C$22,"n.m.",IF($B1837=Input!$C$22,100,100*(1+(G1837/INDEX(G$18:G$1845,MATCH(Input!$C$22,$B$18:$B$1845,0))-1))))</f>
        <v>102</v>
      </c>
      <c r="I1837" s="46">
        <f t="shared" si="84"/>
        <v>2.4570024570025328E-3</v>
      </c>
      <c r="J1837" s="50">
        <f>IF($B1837&gt;=Input!$C$22,100,"n.m.")</f>
        <v>100</v>
      </c>
    </row>
    <row r="1838" spans="2:10" x14ac:dyDescent="0.15">
      <c r="B1838" s="33">
        <f t="shared" si="86"/>
        <v>42376</v>
      </c>
      <c r="C1838" s="160">
        <v>107</v>
      </c>
      <c r="D1838" s="44">
        <f>IF($B1838&lt;Input!$C$22,"n.m.",IF($B1838=Input!$C$22,100,100*(1+(C1838/INDEX(C$18:C$1845,MATCH(Input!$C$22,$B$18:$B$1845,0))-1))))</f>
        <v>107</v>
      </c>
      <c r="E1838" s="52">
        <f t="shared" si="85"/>
        <v>9.4339622641510523E-3</v>
      </c>
      <c r="F1838" s="164">
        <v>253856</v>
      </c>
      <c r="G1838" s="163">
        <v>4070</v>
      </c>
      <c r="H1838" s="48">
        <f>IF($B1838&lt;Input!$C$22,"n.m.",IF($B1838=Input!$C$22,100,100*(1+(G1838/INDEX(G$18:G$1845,MATCH(Input!$C$22,$B$18:$B$1845,0))-1))))</f>
        <v>101.75</v>
      </c>
      <c r="I1838" s="46">
        <f t="shared" si="84"/>
        <v>2.4630541871921707E-3</v>
      </c>
      <c r="J1838" s="50">
        <f>IF($B1838&gt;=Input!$C$22,100,"n.m.")</f>
        <v>100</v>
      </c>
    </row>
    <row r="1839" spans="2:10" x14ac:dyDescent="0.15">
      <c r="B1839" s="33">
        <f t="shared" si="86"/>
        <v>42375</v>
      </c>
      <c r="C1839" s="160">
        <v>106</v>
      </c>
      <c r="D1839" s="44">
        <f>IF($B1839&lt;Input!$C$22,"n.m.",IF($B1839=Input!$C$22,100,100*(1+(C1839/INDEX(C$18:C$1845,MATCH(Input!$C$22,$B$18:$B$1845,0))-1))))</f>
        <v>106</v>
      </c>
      <c r="E1839" s="52">
        <f t="shared" si="85"/>
        <v>9.52380952380949E-3</v>
      </c>
      <c r="F1839" s="164">
        <v>230308</v>
      </c>
      <c r="G1839" s="163">
        <v>4060</v>
      </c>
      <c r="H1839" s="48">
        <f>IF($B1839&lt;Input!$C$22,"n.m.",IF($B1839=Input!$C$22,100,100*(1+(G1839/INDEX(G$18:G$1845,MATCH(Input!$C$22,$B$18:$B$1845,0))-1))))</f>
        <v>101.49999999999999</v>
      </c>
      <c r="I1839" s="46">
        <f t="shared" si="84"/>
        <v>2.4691358024691024E-3</v>
      </c>
      <c r="J1839" s="50">
        <f>IF($B1839&gt;=Input!$C$22,100,"n.m.")</f>
        <v>100</v>
      </c>
    </row>
    <row r="1840" spans="2:10" x14ac:dyDescent="0.15">
      <c r="B1840" s="33">
        <f t="shared" si="86"/>
        <v>42374</v>
      </c>
      <c r="C1840" s="160">
        <v>105</v>
      </c>
      <c r="D1840" s="44">
        <f>IF($B1840&lt;Input!$C$22,"n.m.",IF($B1840=Input!$C$22,100,100*(1+(C1840/INDEX(C$18:C$1845,MATCH(Input!$C$22,$B$18:$B$1845,0))-1))))</f>
        <v>105</v>
      </c>
      <c r="E1840" s="52">
        <f t="shared" si="85"/>
        <v>9.6153846153845812E-3</v>
      </c>
      <c r="F1840" s="164">
        <v>460793</v>
      </c>
      <c r="G1840" s="163">
        <v>4050</v>
      </c>
      <c r="H1840" s="48">
        <f>IF($B1840&lt;Input!$C$22,"n.m.",IF($B1840=Input!$C$22,100,100*(1+(G1840/INDEX(G$18:G$1845,MATCH(Input!$C$22,$B$18:$B$1845,0))-1))))</f>
        <v>101.25</v>
      </c>
      <c r="I1840" s="46">
        <f t="shared" si="84"/>
        <v>2.4752475247524774E-3</v>
      </c>
      <c r="J1840" s="50">
        <f>IF($B1840&gt;=Input!$C$22,100,"n.m.")</f>
        <v>100</v>
      </c>
    </row>
    <row r="1841" spans="2:10" x14ac:dyDescent="0.15">
      <c r="B1841" s="33">
        <f t="shared" si="86"/>
        <v>42373</v>
      </c>
      <c r="C1841" s="160">
        <v>104</v>
      </c>
      <c r="D1841" s="44">
        <f>IF($B1841&lt;Input!$C$22,"n.m.",IF($B1841=Input!$C$22,100,100*(1+(C1841/INDEX(C$18:C$1845,MATCH(Input!$C$22,$B$18:$B$1845,0))-1))))</f>
        <v>104</v>
      </c>
      <c r="E1841" s="52">
        <f t="shared" si="85"/>
        <v>9.7087378640776656E-3</v>
      </c>
      <c r="F1841" s="164">
        <v>338655</v>
      </c>
      <c r="G1841" s="163">
        <v>4040</v>
      </c>
      <c r="H1841" s="48">
        <f>IF($B1841&lt;Input!$C$22,"n.m.",IF($B1841=Input!$C$22,100,100*(1+(G1841/INDEX(G$18:G$1845,MATCH(Input!$C$22,$B$18:$B$1845,0))-1))))</f>
        <v>101</v>
      </c>
      <c r="I1841" s="46">
        <f t="shared" si="84"/>
        <v>2.4813895781636841E-3</v>
      </c>
      <c r="J1841" s="50">
        <f>IF($B1841&gt;=Input!$C$22,100,"n.m.")</f>
        <v>100</v>
      </c>
    </row>
    <row r="1842" spans="2:10" x14ac:dyDescent="0.15">
      <c r="B1842" s="33">
        <f t="shared" si="86"/>
        <v>42372</v>
      </c>
      <c r="C1842" s="160">
        <v>103</v>
      </c>
      <c r="D1842" s="44">
        <f>IF($B1842&lt;Input!$C$22,"n.m.",IF($B1842=Input!$C$22,100,100*(1+(C1842/INDEX(C$18:C$1845,MATCH(Input!$C$22,$B$18:$B$1845,0))-1))))</f>
        <v>103</v>
      </c>
      <c r="E1842" s="52">
        <f>C1842/C1843-1</f>
        <v>9.8039215686274161E-3</v>
      </c>
      <c r="F1842" s="164">
        <v>499127</v>
      </c>
      <c r="G1842" s="163">
        <v>4030</v>
      </c>
      <c r="H1842" s="48">
        <f>IF($B1842&lt;Input!$C$22,"n.m.",IF($B1842=Input!$C$22,100,100*(1+(G1842/INDEX(G$18:G$1845,MATCH(Input!$C$22,$B$18:$B$1845,0))-1))))</f>
        <v>100.75</v>
      </c>
      <c r="I1842" s="46">
        <f t="shared" si="84"/>
        <v>2.4875621890547706E-3</v>
      </c>
      <c r="J1842" s="50">
        <f>IF($B1842&gt;=Input!$C$22,100,"n.m.")</f>
        <v>100</v>
      </c>
    </row>
    <row r="1843" spans="2:10" x14ac:dyDescent="0.15">
      <c r="B1843" s="33">
        <f t="shared" si="86"/>
        <v>42371</v>
      </c>
      <c r="C1843" s="160">
        <v>102</v>
      </c>
      <c r="D1843" s="44">
        <f>IF($B1843&lt;Input!$C$22,"n.m.",IF($B1843=Input!$C$22,100,100*(1+(C1843/INDEX(C$18:C$1845,MATCH(Input!$C$22,$B$18:$B$1845,0))-1))))</f>
        <v>102</v>
      </c>
      <c r="E1843" s="52">
        <f t="shared" si="85"/>
        <v>9.9009900990099098E-3</v>
      </c>
      <c r="F1843" s="164">
        <v>270548</v>
      </c>
      <c r="G1843" s="163">
        <v>4020</v>
      </c>
      <c r="H1843" s="48">
        <f>IF($B1843&lt;Input!$C$22,"n.m.",IF($B1843=Input!$C$22,100,100*(1+(G1843/INDEX(G$18:G$1845,MATCH(Input!$C$22,$B$18:$B$1845,0))-1))))</f>
        <v>100.49999999999999</v>
      </c>
      <c r="I1843" s="46">
        <f>G1843/G1844-1</f>
        <v>2.4937655860348684E-3</v>
      </c>
      <c r="J1843" s="50">
        <f>IF($B1843&gt;=Input!$C$22,100,"n.m.")</f>
        <v>100</v>
      </c>
    </row>
    <row r="1844" spans="2:10" x14ac:dyDescent="0.15">
      <c r="B1844" s="33">
        <f t="shared" si="86"/>
        <v>42370</v>
      </c>
      <c r="C1844" s="160">
        <v>101</v>
      </c>
      <c r="D1844" s="44">
        <f>IF($B1844&lt;Input!$C$22,"n.m.",IF($B1844=Input!$C$22,100,100*(1+(C1844/INDEX(C$18:C$1845,MATCH(Input!$C$22,$B$18:$B$1845,0))-1))))</f>
        <v>101</v>
      </c>
      <c r="E1844" s="52">
        <f t="shared" si="85"/>
        <v>1.0000000000000009E-2</v>
      </c>
      <c r="F1844" s="164">
        <v>275674</v>
      </c>
      <c r="G1844" s="163">
        <v>4010</v>
      </c>
      <c r="H1844" s="48">
        <f>IF($B1844&lt;Input!$C$22,"n.m.",IF($B1844=Input!$C$22,100,100*(1+(G1844/INDEX(G$18:G$1845,MATCH(Input!$C$22,$B$18:$B$1845,0))-1))))</f>
        <v>100.25</v>
      </c>
      <c r="I1844" s="46">
        <f>G1844/G1845-1</f>
        <v>2.4999999999999467E-3</v>
      </c>
      <c r="J1844" s="50">
        <f>IF($B1844&gt;=Input!$C$22,100,"n.m.")</f>
        <v>100</v>
      </c>
    </row>
    <row r="1845" spans="2:10" ht="12" thickBot="1" x14ac:dyDescent="0.2">
      <c r="B1845" s="34">
        <f t="shared" si="86"/>
        <v>42369</v>
      </c>
      <c r="C1845" s="161">
        <v>100</v>
      </c>
      <c r="D1845" s="45">
        <f>IF($B1845&lt;Input!$C$22,"n.m.",IF($B1845=Input!$C$22,100,100*(1+(C1845/INDEX(C$18:C$1845,MATCH(Input!$C$22,$B$18:$B$1845,0))-1))))</f>
        <v>100</v>
      </c>
      <c r="E1845" s="35"/>
      <c r="F1845" s="165">
        <v>426682</v>
      </c>
      <c r="G1845" s="166">
        <v>4000</v>
      </c>
      <c r="H1845" s="45">
        <f>IF($B1845&lt;Input!$C$22,"n.m.",IF($B1845=Input!$C$22,100,100*(1+(G1845/INDEX(G$18:G$1845,MATCH(Input!$C$22,$B$18:$B$1845,0))-1))))</f>
        <v>100</v>
      </c>
      <c r="I1845" s="36"/>
      <c r="J1845" s="51">
        <f>IF($B1845&gt;=Input!$C$22,100,"n.m.")</f>
        <v>100</v>
      </c>
    </row>
  </sheetData>
  <hyperlinks>
    <hyperlink ref="A1" location="Index!A1" display="Index" xr:uid="{7EBF4803-A5BE-3A4A-BFCA-204B4CCA2271}"/>
  </hyperlink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Index</vt:lpstr>
      <vt:lpstr>Input</vt:lpstr>
      <vt:lpstr>KeyInfo</vt:lpstr>
      <vt:lpstr>IS</vt:lpstr>
      <vt:lpstr>BS</vt:lpstr>
      <vt:lpstr>CF</vt:lpstr>
      <vt:lpstr>TradingAnalysis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2021-04-07T14:01:26Z</dcterms:created>
  <dcterms:modified xsi:type="dcterms:W3CDTF">2021-04-20T09:09:06Z</dcterms:modified>
  <cp:category/>
</cp:coreProperties>
</file>